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https://reykjavik.sharepoint.com/teams/SFV2/Shared Documents/Innkaupamál/Bókunarblöð/"/>
    </mc:Choice>
  </mc:AlternateContent>
  <xr:revisionPtr revIDLastSave="472" documentId="13_ncr:1_{C9CFC6CA-7FE4-48AB-BD72-8B3F30B2D08D}" xr6:coauthVersionLast="47" xr6:coauthVersionMax="47" xr10:uidLastSave="{AD529A60-5159-4DBD-BA1D-776DF05F08D0}"/>
  <bookViews>
    <workbookView xWindow="-120" yWindow="-120" windowWidth="29040" windowHeight="15840" tabRatio="748" firstSheet="3" activeTab="1" xr2:uid="{00000000-000D-0000-FFFF-FFFF00000000}"/>
  </bookViews>
  <sheets>
    <sheet name="Fastar" sheetId="3" r:id="rId1"/>
    <sheet name="Bókunarblað" sheetId="7" r:id="rId2"/>
    <sheet name="Safnblað" sheetId="2" r:id="rId3"/>
    <sheet name="Framvinda" sheetId="1" r:id="rId4"/>
  </sheets>
  <definedNames>
    <definedName name="_xlnm.Print_Area" localSheetId="1">Bókunarblað!$B$5:$K$51</definedName>
    <definedName name="_xlnm.Print_Area" localSheetId="3">Framvinda!$A$1:$S$15</definedName>
    <definedName name="_xlnm.Print_Area" localSheetId="2">Safnblað!$A$2:$J$35</definedName>
    <definedName name="_xlnm.Print_Titles" localSheetId="3">Framvinda!$2:$4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7" i="1"/>
  <c r="J8" i="1"/>
  <c r="J9" i="1"/>
  <c r="J7" i="1"/>
  <c r="G8" i="1"/>
  <c r="G9" i="1"/>
  <c r="G7" i="1"/>
  <c r="B10" i="1"/>
  <c r="J50" i="7"/>
  <c r="D14" i="7"/>
  <c r="B12" i="1" l="1"/>
  <c r="D9" i="2"/>
  <c r="K9" i="1" l="1"/>
  <c r="N10" i="1"/>
  <c r="N12" i="1" s="1"/>
  <c r="K8" i="1"/>
  <c r="G10" i="1"/>
  <c r="G12" i="1" s="1"/>
  <c r="O7" i="1"/>
  <c r="O8" i="1"/>
  <c r="O9" i="1"/>
  <c r="H48" i="7"/>
  <c r="D48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H25" i="7"/>
  <c r="B13" i="2" l="1"/>
  <c r="A13" i="2"/>
  <c r="D13" i="2" l="1"/>
  <c r="J21" i="7"/>
  <c r="D10" i="7" l="1"/>
  <c r="D8" i="2" l="1"/>
  <c r="O12" i="1" l="1"/>
  <c r="D8" i="7" l="1"/>
  <c r="G13" i="2" l="1"/>
  <c r="D16" i="7" l="1"/>
  <c r="B5" i="2" l="1"/>
  <c r="B3" i="2"/>
  <c r="G3" i="2"/>
  <c r="G5" i="2"/>
  <c r="G6" i="2"/>
  <c r="G4" i="2"/>
  <c r="O10" i="1" l="1"/>
  <c r="G29" i="2"/>
  <c r="H13" i="2" l="1"/>
  <c r="D29" i="2" l="1"/>
  <c r="H29" i="2" l="1"/>
  <c r="Q8" i="1"/>
  <c r="R8" i="1" s="1"/>
  <c r="S8" i="1" s="1"/>
  <c r="Q9" i="1"/>
  <c r="R9" i="1" s="1"/>
  <c r="S9" i="1" s="1"/>
  <c r="Q7" i="1"/>
  <c r="K7" i="1"/>
  <c r="R7" i="1" l="1"/>
  <c r="S7" i="1" s="1"/>
  <c r="J10" i="1"/>
  <c r="R10" i="1" l="1"/>
  <c r="S10" i="1" s="1"/>
  <c r="K10" i="1"/>
  <c r="J12" i="1"/>
  <c r="E13" i="2" s="1"/>
  <c r="R12" i="1" l="1"/>
  <c r="I13" i="2" s="1"/>
  <c r="I29" i="2" s="1"/>
  <c r="J29" i="2" s="1"/>
  <c r="K12" i="1"/>
  <c r="E29" i="2"/>
  <c r="F29" i="2" s="1"/>
  <c r="F13" i="2"/>
  <c r="J13" i="2" l="1"/>
  <c r="S12" i="1"/>
</calcChain>
</file>

<file path=xl/sharedStrings.xml><?xml version="1.0" encoding="utf-8"?>
<sst xmlns="http://schemas.openxmlformats.org/spreadsheetml/2006/main" count="173" uniqueCount="123">
  <si>
    <t>Dálkur1</t>
  </si>
  <si>
    <t>Dálkur2</t>
  </si>
  <si>
    <t>Verkheiti</t>
  </si>
  <si>
    <t>[ Verkheiti ]</t>
  </si>
  <si>
    <t>[ Verkheiti framhald ]</t>
  </si>
  <si>
    <t>Samningsnúmer</t>
  </si>
  <si>
    <t>[Útboðsnúmer/vfsp/bein innkaup]</t>
  </si>
  <si>
    <t>Viðskiptaaðili</t>
  </si>
  <si>
    <t>[ Verktaki/ráðgjafi/fyrirtæki ]</t>
  </si>
  <si>
    <r>
      <t xml:space="preserve">Hér er  fyllt út í </t>
    </r>
    <r>
      <rPr>
        <sz val="18"/>
        <color theme="4" tint="-0.499984740745262"/>
        <rFont val="Calibri"/>
        <family val="2"/>
        <scheme val="minor"/>
      </rPr>
      <t>Dálk2</t>
    </r>
    <r>
      <rPr>
        <sz val="18"/>
        <color rgb="FFFF0000"/>
        <rFont val="Calibri"/>
        <family val="2"/>
        <scheme val="minor"/>
      </rPr>
      <t xml:space="preserve"> eftirfarandi upplýsingar. Þegar reikningar berast þarf að fylla út alla </t>
    </r>
    <r>
      <rPr>
        <sz val="18"/>
        <color theme="4" tint="-0.499984740745262"/>
        <rFont val="Calibri"/>
        <family val="2"/>
        <scheme val="minor"/>
      </rPr>
      <t>bláu</t>
    </r>
    <r>
      <rPr>
        <sz val="18"/>
        <color rgb="FFFF0000"/>
        <rFont val="Calibri"/>
        <family val="2"/>
        <scheme val="minor"/>
      </rPr>
      <t xml:space="preserve"> reitina á bókunarblaðinu, safnblaðinu og framvinudblaðinu.</t>
    </r>
  </si>
  <si>
    <t>Upplýsingar um vertaka/ráðgjafa/fyrirtæki</t>
  </si>
  <si>
    <t>[kennitala]</t>
  </si>
  <si>
    <t>[Heimilisfang]</t>
  </si>
  <si>
    <t>[Póstn. saður]</t>
  </si>
  <si>
    <t>[Símanúmer / gsm ]</t>
  </si>
  <si>
    <t>[Heimasíða]</t>
  </si>
  <si>
    <t>Verkkaupi</t>
  </si>
  <si>
    <t>Umhverfis- og skipulagssvið Reykjavíkurborgar</t>
  </si>
  <si>
    <t>Ábyrgðaraðili verkkaupa</t>
  </si>
  <si>
    <t>[Verkefnastjóri]</t>
  </si>
  <si>
    <r>
      <t xml:space="preserve">Ábyrgðaraðili verkkaupa fyllir út í </t>
    </r>
    <r>
      <rPr>
        <sz val="11"/>
        <color theme="4" tint="0.79998168889431442"/>
        <rFont val="Calibri"/>
        <family val="2"/>
        <scheme val="minor"/>
      </rPr>
      <t>litamerkta reiti</t>
    </r>
    <r>
      <rPr>
        <sz val="11"/>
        <color theme="1"/>
        <rFont val="Calibri"/>
        <family val="2"/>
        <scheme val="minor"/>
      </rPr>
      <t>, aðrir reitir uppfærast sjálfkrafa</t>
    </r>
  </si>
  <si>
    <t>BÓKUNARBLAÐ</t>
  </si>
  <si>
    <t>Hér er fyllt út í bláu reitina</t>
  </si>
  <si>
    <r>
      <rPr>
        <b/>
        <sz val="11"/>
        <color theme="1"/>
        <rFont val="Calibri"/>
        <family val="2"/>
        <scheme val="minor"/>
      </rPr>
      <t xml:space="preserve">Reikningsnúmer </t>
    </r>
    <r>
      <rPr>
        <sz val="11"/>
        <color theme="1"/>
        <rFont val="Calibri"/>
        <family val="2"/>
        <scheme val="minor"/>
      </rPr>
      <t xml:space="preserve">er númer reiknings frá ráðgjafa. </t>
    </r>
  </si>
  <si>
    <t xml:space="preserve">VERKEFNI: </t>
  </si>
  <si>
    <r>
      <rPr>
        <b/>
        <sz val="11"/>
        <color theme="1"/>
        <rFont val="Calibri"/>
        <family val="2"/>
        <scheme val="minor"/>
      </rPr>
      <t xml:space="preserve">Dagsetning reiknings </t>
    </r>
    <r>
      <rPr>
        <sz val="11"/>
        <color theme="1"/>
        <rFont val="Calibri"/>
        <family val="2"/>
        <scheme val="minor"/>
      </rPr>
      <t>er dagsetning á reikningi frá ráðgjafa</t>
    </r>
  </si>
  <si>
    <t xml:space="preserve">SAMNINGSNÚMER: </t>
  </si>
  <si>
    <r>
      <rPr>
        <b/>
        <sz val="11"/>
        <color theme="1"/>
        <rFont val="Calibri"/>
        <family val="2"/>
        <scheme val="minor"/>
      </rPr>
      <t xml:space="preserve">Heiti </t>
    </r>
    <r>
      <rPr>
        <sz val="11"/>
        <color theme="1"/>
        <rFont val="Calibri"/>
        <family val="2"/>
        <scheme val="minor"/>
      </rPr>
      <t>er valið hvaða þjónusta á að bóka. Rauðmerktu lyklanir eru notaðir við þjónustu ráðgjafa.</t>
    </r>
  </si>
  <si>
    <r>
      <rPr>
        <b/>
        <sz val="11"/>
        <color theme="1"/>
        <rFont val="Calibri"/>
        <family val="2"/>
        <scheme val="minor"/>
      </rPr>
      <t>Verkbeiðni</t>
    </r>
    <r>
      <rPr>
        <sz val="11"/>
        <color theme="1"/>
        <rFont val="Calibri"/>
        <family val="2"/>
        <scheme val="minor"/>
      </rPr>
      <t xml:space="preserve"> er sérækt verkbeiðnanúmer fyrir verkefni.</t>
    </r>
  </si>
  <si>
    <t xml:space="preserve">VIÐSKIPTAAÐILI: </t>
  </si>
  <si>
    <r>
      <t xml:space="preserve">Skýring </t>
    </r>
    <r>
      <rPr>
        <sz val="11"/>
        <color theme="1"/>
        <rFont val="Calibri"/>
        <family val="2"/>
        <scheme val="minor"/>
      </rPr>
      <t>er lýsing á hvað er verið að vinna</t>
    </r>
  </si>
  <si>
    <t xml:space="preserve">ÁBYRGÐARAÐILI VERKKAUPA: </t>
  </si>
  <si>
    <r>
      <t xml:space="preserve">Fjárhæð </t>
    </r>
    <r>
      <rPr>
        <sz val="11"/>
        <color theme="1"/>
        <rFont val="Calibri"/>
        <family val="2"/>
        <scheme val="minor"/>
      </rPr>
      <t>er upphæð reiknings fyrir hvet heiti</t>
    </r>
  </si>
  <si>
    <t xml:space="preserve">Reikningsnúmer: </t>
  </si>
  <si>
    <t xml:space="preserve">Dagsetning reiknings: </t>
  </si>
  <si>
    <t xml:space="preserve">Eindagi   (+ 30 dagar): </t>
  </si>
  <si>
    <t>Heiti</t>
  </si>
  <si>
    <t>Lykill</t>
  </si>
  <si>
    <t>Verkb.</t>
  </si>
  <si>
    <t>Vsk. kóði</t>
  </si>
  <si>
    <t>Skýring</t>
  </si>
  <si>
    <t>Fjárhæð</t>
  </si>
  <si>
    <t>Lýsing</t>
  </si>
  <si>
    <t>Bókunarlykill</t>
  </si>
  <si>
    <t>Notkunarlýsing</t>
  </si>
  <si>
    <t>Verkfræðingar og tæknifæðingar</t>
  </si>
  <si>
    <t>Hér skaf færa vinnu verk- og tæknifræðinga fyrir utam eftirlit með framkvæmdum.</t>
  </si>
  <si>
    <t>Arkitekt, land og skipulagsfræðingar</t>
  </si>
  <si>
    <t>Hér skaf færa vinnu arkitekta, land- og skipulagsfræðinga fyrir utam eftirlit með framkvæmdum.</t>
  </si>
  <si>
    <t>Eftirlit sérfræðinga</t>
  </si>
  <si>
    <t>Hér skal færa eftirlit sérfræðinga með framkvæmdum.</t>
  </si>
  <si>
    <t>Önnur sérfræðiþjónusta</t>
  </si>
  <si>
    <t>Hér skal færa aðra sérfræðiþjónust, svo sem sérfræðiþjónustu verktaka og þarf hún þá að vera sér liður í tilboðsskrá og reikningsfærð á sér reikningi.</t>
  </si>
  <si>
    <t>----------------------------------------</t>
  </si>
  <si>
    <t>Húsasmíði</t>
  </si>
  <si>
    <t>Hér skal færa vinnu og efni ef ekki er fyrir hendi viðhalds- eða þjónustusamningur, eða verk hefur ekki verið boðið út á vegum innkaupadeildar.</t>
  </si>
  <si>
    <t>""</t>
  </si>
  <si>
    <t>Járnsmíði</t>
  </si>
  <si>
    <t>Blikksmíði</t>
  </si>
  <si>
    <t>Málun</t>
  </si>
  <si>
    <t>Pípulögn</t>
  </si>
  <si>
    <t>Raflögn</t>
  </si>
  <si>
    <t>Múrverk</t>
  </si>
  <si>
    <t>Dúkalögn, veggfóðrun</t>
  </si>
  <si>
    <t>Jarðvinna og yfirborðsfrágangur</t>
  </si>
  <si>
    <t>Hér skal færa vinnu og efni vegna jarðvinnu og yfirborðsfrágangs gatna og opinna svæða ef verk eru ekki boðið út á vegum innkaupadeildar.</t>
  </si>
  <si>
    <t>Vinna Orkuveitu Reykjavíkur</t>
  </si>
  <si>
    <t>Hér skal færa vinnu og efni sem unnin er á vegum OR eða dótturfélaga þess.</t>
  </si>
  <si>
    <t>Viðhalds- og þjónustusamn.</t>
  </si>
  <si>
    <t>Hér skal færa vinnu  og efni vegna viðhalds- og þjónustusamninga sem boðnir hafa verið út í  gegnum innkaupaskrifstofu.</t>
  </si>
  <si>
    <t>Lóð</t>
  </si>
  <si>
    <t>Hér skal færa vinnu og efni vegna jarðvinnu og yfirborðsfrágangs á stofnanalóðum ef verk eru ekki boðið út á vegum innkaupadeildar.</t>
  </si>
  <si>
    <t>Önnur aðkeypt vinna</t>
  </si>
  <si>
    <t>Hér skal færa aðra vinnu og efni en talin hefur verið upp hér að ofan.</t>
  </si>
  <si>
    <t>Útboðsverk</t>
  </si>
  <si>
    <t>Hér skal færa útboð og verðfyrirspurnir sem fara í gegnum innkaupaskrifstofu.</t>
  </si>
  <si>
    <t>Útboðsverk, verðbætur</t>
  </si>
  <si>
    <t>Hér skal færa verðbætur sem tilheyra útboðsverkum og verðfyrispurnum sem fara í gegnum innkaupaskrifstofu.</t>
  </si>
  <si>
    <t>Útboðsverk, aukaverk</t>
  </si>
  <si>
    <t>Hér skal færa aukaverk sem tilheyra útboðsverkum og verðfyrispurnum sem fara í gegnum innkaupaskrifstofu.</t>
  </si>
  <si>
    <t>Samningskaup</t>
  </si>
  <si>
    <t>Hér skal færa samningskaup og samninga sem gerðir eru með heimild innkaupaskrifstofu.</t>
  </si>
  <si>
    <t>Útboðsverk, magnbreytingar</t>
  </si>
  <si>
    <t>Hér skal færa magnbreytingar vegna útboða og verðfyrirspurna sem far aí gegnum innkaupaskrifstofu. Einnig er heimilt að nota 5560 fyrir magnbreytingar.</t>
  </si>
  <si>
    <t xml:space="preserve">SAMTALS: </t>
  </si>
  <si>
    <t>SAMÞYKK TIL GREIÐSLU</t>
  </si>
  <si>
    <t xml:space="preserve">Hér er fyllt út í bláu reitina: </t>
  </si>
  <si>
    <r>
      <rPr>
        <b/>
        <sz val="11"/>
        <color theme="1"/>
        <rFont val="Calibri"/>
        <family val="2"/>
        <scheme val="minor"/>
      </rPr>
      <t>Framvindu nr</t>
    </r>
    <r>
      <rPr>
        <sz val="11"/>
        <color theme="1"/>
        <rFont val="Calibri"/>
        <family val="2"/>
        <scheme val="minor"/>
      </rPr>
      <t>. er 1 þegar bóka á fyrsta reikning o.s.fr.v.</t>
    </r>
  </si>
  <si>
    <t>SAFNBLAÐ</t>
  </si>
  <si>
    <t xml:space="preserve">Dags:  </t>
  </si>
  <si>
    <r>
      <rPr>
        <b/>
        <sz val="11"/>
        <color theme="1"/>
        <rFont val="Calibri"/>
        <family val="2"/>
        <scheme val="minor"/>
      </rPr>
      <t>Dags</t>
    </r>
    <r>
      <rPr>
        <sz val="11"/>
        <color theme="1"/>
        <rFont val="Calibri"/>
        <family val="2"/>
        <scheme val="minor"/>
      </rPr>
      <t>. er dagsetning á reikningum frá ráðgjafa</t>
    </r>
  </si>
  <si>
    <t xml:space="preserve">Framvinda nr. </t>
  </si>
  <si>
    <t>x</t>
  </si>
  <si>
    <t xml:space="preserve">Tímabil: </t>
  </si>
  <si>
    <r>
      <rPr>
        <b/>
        <sz val="11"/>
        <color theme="1"/>
        <rFont val="Calibri"/>
        <family val="2"/>
        <scheme val="minor"/>
      </rPr>
      <t>Tímabil</t>
    </r>
    <r>
      <rPr>
        <sz val="11"/>
        <color theme="1"/>
        <rFont val="Calibri"/>
        <family val="2"/>
        <scheme val="minor"/>
      </rPr>
      <t xml:space="preserve"> er tímabilið sem ráðgjafavinnan er unnin</t>
    </r>
  </si>
  <si>
    <t>Greiðsluliðir</t>
  </si>
  <si>
    <t>Samnings upphæð</t>
  </si>
  <si>
    <t>Framvinda skv. síðasta reikningi</t>
  </si>
  <si>
    <t>% af heild</t>
  </si>
  <si>
    <t>Framvinda á þessum reikningi</t>
  </si>
  <si>
    <t>Heildar- framvinda</t>
  </si>
  <si>
    <t xml:space="preserve">Samtals framvinda með vsk: </t>
  </si>
  <si>
    <t>NR</t>
  </si>
  <si>
    <t>HEITI VERKÞÁTTA</t>
  </si>
  <si>
    <t>MAGN</t>
  </si>
  <si>
    <t>EIN.</t>
  </si>
  <si>
    <t>EIN.VERÐ MEÐ VSK</t>
  </si>
  <si>
    <t>ALLS</t>
  </si>
  <si>
    <t>Framvinda skv.
síðasta reikningi</t>
  </si>
  <si>
    <t>Framkvæmt á
þessum reikningi</t>
  </si>
  <si>
    <t>Heildar framvinda</t>
  </si>
  <si>
    <t>Magn</t>
  </si>
  <si>
    <t>Verð samtals</t>
  </si>
  <si>
    <t>Hlutf.</t>
  </si>
  <si>
    <r>
      <rPr>
        <b/>
        <sz val="11"/>
        <color theme="1"/>
        <rFont val="Calibri"/>
        <family val="2"/>
        <scheme val="minor"/>
      </rPr>
      <t xml:space="preserve">Framvinda skv. síðasta reikning </t>
    </r>
    <r>
      <rPr>
        <sz val="11"/>
        <color theme="1"/>
        <rFont val="Calibri"/>
        <family val="2"/>
        <scheme val="minor"/>
      </rPr>
      <t xml:space="preserve">er magnið sem er komið í heildar framvindu verkefnisins. Við fyrsta reikning er ekkert magn enn þegar reikningur númer 2 berst er </t>
    </r>
    <r>
      <rPr>
        <b/>
        <sz val="11"/>
        <color theme="1"/>
        <rFont val="Calibri"/>
        <family val="2"/>
        <scheme val="minor"/>
      </rPr>
      <t xml:space="preserve">framvinda skv. síðasta reikning </t>
    </r>
    <r>
      <rPr>
        <sz val="11"/>
        <color theme="1"/>
        <rFont val="Calibri"/>
        <family val="2"/>
        <scheme val="minor"/>
      </rPr>
      <t>sama og</t>
    </r>
    <r>
      <rPr>
        <b/>
        <sz val="11"/>
        <color theme="1"/>
        <rFont val="Calibri"/>
        <family val="2"/>
        <scheme val="minor"/>
      </rPr>
      <t xml:space="preserve"> heildar framvindan.</t>
    </r>
  </si>
  <si>
    <t>0</t>
  </si>
  <si>
    <t>Hönnun &amp; ráðgjöf</t>
  </si>
  <si>
    <t>0.1</t>
  </si>
  <si>
    <t>[Tilboðsliður]</t>
  </si>
  <si>
    <t>[Magn]</t>
  </si>
  <si>
    <t>[Ein]</t>
  </si>
  <si>
    <t>[Ein m. vsk]</t>
  </si>
  <si>
    <r>
      <t xml:space="preserve">Framvkæmt á þessum reikning </t>
    </r>
    <r>
      <rPr>
        <sz val="11"/>
        <color theme="1"/>
        <rFont val="Calibri"/>
        <family val="2"/>
        <scheme val="minor"/>
      </rPr>
      <t>er framvinda á reikning sem verið er að bóka.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</si>
</sst>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38DD5"/>
      <name val="Calibri"/>
      <family val="2"/>
      <scheme val="minor"/>
    </font>
    <font>
      <b/>
      <sz val="12"/>
      <color rgb="FF538DD5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dashed">
        <color indexed="64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dashed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ashed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9" fontId="0" fillId="0" borderId="0" xfId="1" applyFon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5" fillId="0" borderId="2" xfId="0" applyFont="1" applyBorder="1"/>
    <xf numFmtId="0" fontId="0" fillId="0" borderId="20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 vertical="center" wrapText="1"/>
    </xf>
    <xf numFmtId="0" fontId="2" fillId="0" borderId="35" xfId="0" applyFont="1" applyBorder="1" applyAlignment="1">
      <alignment horizontal="left" indent="1"/>
    </xf>
    <xf numFmtId="0" fontId="0" fillId="0" borderId="3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4" xfId="0" applyFont="1" applyBorder="1"/>
    <xf numFmtId="0" fontId="3" fillId="0" borderId="17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16" xfId="0" applyFont="1" applyBorder="1"/>
    <xf numFmtId="0" fontId="3" fillId="0" borderId="19" xfId="0" applyFont="1" applyBorder="1"/>
    <xf numFmtId="9" fontId="0" fillId="0" borderId="29" xfId="1" applyFont="1" applyBorder="1"/>
    <xf numFmtId="9" fontId="0" fillId="0" borderId="25" xfId="1" applyFont="1" applyBorder="1"/>
    <xf numFmtId="9" fontId="0" fillId="0" borderId="32" xfId="1" applyFont="1" applyBorder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vertical="center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9" fontId="0" fillId="0" borderId="7" xfId="1" applyFont="1" applyBorder="1" applyAlignment="1">
      <alignment vertical="center"/>
    </xf>
    <xf numFmtId="3" fontId="0" fillId="0" borderId="21" xfId="0" applyNumberFormat="1" applyBorder="1"/>
    <xf numFmtId="3" fontId="0" fillId="0" borderId="28" xfId="0" applyNumberFormat="1" applyBorder="1"/>
    <xf numFmtId="3" fontId="0" fillId="0" borderId="22" xfId="0" applyNumberFormat="1" applyBorder="1"/>
    <xf numFmtId="3" fontId="0" fillId="0" borderId="29" xfId="0" applyNumberFormat="1" applyBorder="1"/>
    <xf numFmtId="3" fontId="0" fillId="0" borderId="23" xfId="0" applyNumberFormat="1" applyBorder="1"/>
    <xf numFmtId="3" fontId="0" fillId="0" borderId="30" xfId="0" applyNumberFormat="1" applyBorder="1"/>
    <xf numFmtId="3" fontId="5" fillId="0" borderId="2" xfId="0" applyNumberFormat="1" applyFont="1" applyBorder="1"/>
    <xf numFmtId="9" fontId="5" fillId="0" borderId="2" xfId="1" applyFont="1" applyBorder="1"/>
    <xf numFmtId="0" fontId="2" fillId="0" borderId="39" xfId="0" applyFont="1" applyBorder="1" applyAlignment="1">
      <alignment horizontal="left" indent="1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3" fontId="3" fillId="0" borderId="18" xfId="0" applyNumberFormat="1" applyFont="1" applyBorder="1"/>
    <xf numFmtId="3" fontId="3" fillId="0" borderId="15" xfId="0" applyNumberFormat="1" applyFont="1" applyBorder="1" applyAlignment="1">
      <alignment horizontal="center"/>
    </xf>
    <xf numFmtId="49" fontId="0" fillId="0" borderId="0" xfId="0" applyNumberFormat="1"/>
    <xf numFmtId="49" fontId="4" fillId="0" borderId="0" xfId="0" applyNumberFormat="1" applyFont="1"/>
    <xf numFmtId="0" fontId="2" fillId="0" borderId="0" xfId="0" applyFont="1" applyAlignment="1">
      <alignment horizontal="right"/>
    </xf>
    <xf numFmtId="3" fontId="0" fillId="0" borderId="46" xfId="0" applyNumberFormat="1" applyBorder="1"/>
    <xf numFmtId="0" fontId="2" fillId="0" borderId="0" xfId="0" applyFont="1" applyAlignment="1">
      <alignment horizontal="left"/>
    </xf>
    <xf numFmtId="0" fontId="0" fillId="3" borderId="43" xfId="0" applyFill="1" applyBorder="1" applyProtection="1">
      <protection locked="0"/>
    </xf>
    <xf numFmtId="164" fontId="0" fillId="3" borderId="25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4" xfId="0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4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25" xfId="0" applyNumberFormat="1" applyBorder="1"/>
    <xf numFmtId="0" fontId="0" fillId="2" borderId="42" xfId="0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 wrapText="1"/>
    </xf>
    <xf numFmtId="0" fontId="0" fillId="0" borderId="50" xfId="0" applyBorder="1"/>
    <xf numFmtId="0" fontId="0" fillId="0" borderId="45" xfId="0" applyBorder="1" applyAlignment="1">
      <alignment horizontal="center"/>
    </xf>
    <xf numFmtId="0" fontId="0" fillId="0" borderId="45" xfId="0" applyBorder="1" applyAlignment="1">
      <alignment wrapText="1"/>
    </xf>
    <xf numFmtId="0" fontId="0" fillId="0" borderId="51" xfId="0" applyBorder="1"/>
    <xf numFmtId="0" fontId="0" fillId="0" borderId="48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49" xfId="0" applyBorder="1" applyAlignment="1">
      <alignment horizontal="center"/>
    </xf>
    <xf numFmtId="0" fontId="0" fillId="0" borderId="48" xfId="0" quotePrefix="1" applyBorder="1"/>
    <xf numFmtId="0" fontId="0" fillId="0" borderId="44" xfId="0" applyBorder="1" applyAlignment="1">
      <alignment horizontal="center"/>
    </xf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3" xfId="0" applyBorder="1" applyAlignment="1">
      <alignment wrapText="1"/>
    </xf>
    <xf numFmtId="0" fontId="8" fillId="0" borderId="5" xfId="0" applyFont="1" applyBorder="1" applyAlignment="1">
      <alignment vertical="top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3" fillId="0" borderId="0" xfId="0" applyFont="1" applyAlignment="1">
      <alignment vertical="top"/>
    </xf>
    <xf numFmtId="0" fontId="0" fillId="3" borderId="0" xfId="0" applyFill="1" applyAlignment="1" applyProtection="1">
      <alignment horizontal="left"/>
      <protection locked="0"/>
    </xf>
    <xf numFmtId="0" fontId="0" fillId="6" borderId="0" xfId="0" applyFill="1"/>
    <xf numFmtId="0" fontId="0" fillId="6" borderId="0" xfId="0" applyFill="1" applyAlignment="1">
      <alignment horizontal="left" vertical="center" wrapText="1"/>
    </xf>
    <xf numFmtId="0" fontId="2" fillId="3" borderId="0" xfId="0" applyFont="1" applyFill="1" applyAlignment="1" applyProtection="1">
      <alignment horizontal="center"/>
      <protection locked="0"/>
    </xf>
    <xf numFmtId="3" fontId="0" fillId="3" borderId="7" xfId="0" applyNumberFormat="1" applyFill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>
      <alignment horizontal="center"/>
    </xf>
    <xf numFmtId="0" fontId="0" fillId="7" borderId="67" xfId="0" applyFill="1" applyBorder="1"/>
    <xf numFmtId="0" fontId="0" fillId="7" borderId="42" xfId="0" applyFill="1" applyBorder="1"/>
    <xf numFmtId="0" fontId="0" fillId="7" borderId="68" xfId="0" applyFill="1" applyBorder="1"/>
    <xf numFmtId="0" fontId="0" fillId="8" borderId="48" xfId="0" applyFill="1" applyBorder="1"/>
    <xf numFmtId="0" fontId="0" fillId="8" borderId="7" xfId="0" applyFill="1" applyBorder="1" applyAlignment="1">
      <alignment horizontal="center"/>
    </xf>
    <xf numFmtId="0" fontId="0" fillId="8" borderId="7" xfId="0" applyFill="1" applyBorder="1" applyAlignment="1">
      <alignment wrapText="1"/>
    </xf>
    <xf numFmtId="0" fontId="0" fillId="7" borderId="60" xfId="0" applyFill="1" applyBorder="1" applyAlignment="1">
      <alignment vertical="center"/>
    </xf>
    <xf numFmtId="0" fontId="0" fillId="7" borderId="61" xfId="0" applyFill="1" applyBorder="1" applyAlignment="1">
      <alignment horizontal="center" vertical="center"/>
    </xf>
    <xf numFmtId="0" fontId="0" fillId="7" borderId="62" xfId="0" applyFill="1" applyBorder="1" applyAlignment="1">
      <alignment vertical="center" wrapText="1"/>
    </xf>
    <xf numFmtId="0" fontId="0" fillId="7" borderId="63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64" xfId="0" applyFill="1" applyBorder="1" applyAlignment="1">
      <alignment vertical="center" wrapText="1"/>
    </xf>
    <xf numFmtId="0" fontId="2" fillId="7" borderId="63" xfId="0" applyFont="1" applyFill="1" applyBorder="1" applyAlignment="1">
      <alignment vertical="center"/>
    </xf>
    <xf numFmtId="0" fontId="2" fillId="7" borderId="65" xfId="0" applyFont="1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66" xfId="0" applyFill="1" applyBorder="1" applyAlignment="1">
      <alignment vertical="center" wrapText="1"/>
    </xf>
    <xf numFmtId="0" fontId="0" fillId="2" borderId="42" xfId="0" applyFill="1" applyBorder="1" applyAlignment="1">
      <alignment horizontal="center" vertical="center"/>
    </xf>
    <xf numFmtId="0" fontId="10" fillId="0" borderId="46" xfId="0" applyFont="1" applyBorder="1"/>
    <xf numFmtId="0" fontId="0" fillId="0" borderId="67" xfId="0" applyBorder="1"/>
    <xf numFmtId="0" fontId="0" fillId="0" borderId="42" xfId="0" applyBorder="1"/>
    <xf numFmtId="0" fontId="0" fillId="0" borderId="68" xfId="0" applyBorder="1"/>
    <xf numFmtId="3" fontId="3" fillId="0" borderId="13" xfId="0" applyNumberFormat="1" applyFont="1" applyBorder="1"/>
    <xf numFmtId="3" fontId="2" fillId="0" borderId="0" xfId="0" applyNumberFormat="1" applyFont="1" applyAlignment="1">
      <alignment horizontal="center" wrapText="1"/>
    </xf>
    <xf numFmtId="0" fontId="13" fillId="5" borderId="0" xfId="0" applyFont="1" applyFill="1" applyAlignment="1">
      <alignment horizontal="center" vertical="center" wrapText="1"/>
    </xf>
    <xf numFmtId="0" fontId="15" fillId="7" borderId="60" xfId="0" applyFont="1" applyFill="1" applyBorder="1" applyAlignment="1">
      <alignment horizontal="left" vertical="center"/>
    </xf>
    <xf numFmtId="0" fontId="15" fillId="7" borderId="61" xfId="0" applyFont="1" applyFill="1" applyBorder="1" applyAlignment="1">
      <alignment horizontal="left" vertical="center"/>
    </xf>
    <xf numFmtId="0" fontId="15" fillId="7" borderId="62" xfId="0" applyFont="1" applyFill="1" applyBorder="1" applyAlignment="1">
      <alignment horizontal="left" vertical="center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0" fillId="3" borderId="48" xfId="0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0" fontId="0" fillId="3" borderId="56" xfId="0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9" fillId="2" borderId="42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left"/>
    </xf>
    <xf numFmtId="0" fontId="0" fillId="3" borderId="43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58" xfId="0" applyFill="1" applyBorder="1" applyAlignment="1" applyProtection="1">
      <alignment horizontal="center"/>
      <protection locked="0"/>
    </xf>
    <xf numFmtId="0" fontId="0" fillId="3" borderId="59" xfId="0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7" borderId="60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  <xf numFmtId="0" fontId="16" fillId="7" borderId="62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64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0" fillId="7" borderId="60" xfId="0" applyFill="1" applyBorder="1" applyAlignment="1">
      <alignment horizontal="left" vertical="center" wrapText="1"/>
    </xf>
    <xf numFmtId="0" fontId="0" fillId="7" borderId="61" xfId="0" applyFill="1" applyBorder="1" applyAlignment="1">
      <alignment horizontal="left" vertical="center" wrapText="1"/>
    </xf>
    <xf numFmtId="0" fontId="0" fillId="7" borderId="62" xfId="0" applyFill="1" applyBorder="1" applyAlignment="1">
      <alignment horizontal="left" vertical="center" wrapText="1"/>
    </xf>
    <xf numFmtId="0" fontId="0" fillId="7" borderId="65" xfId="0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0" fillId="7" borderId="66" xfId="0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2" fillId="7" borderId="72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7" fillId="7" borderId="69" xfId="0" applyFont="1" applyFill="1" applyBorder="1" applyAlignment="1">
      <alignment horizontal="center" vertical="center"/>
    </xf>
    <xf numFmtId="0" fontId="17" fillId="7" borderId="70" xfId="0" applyFont="1" applyFill="1" applyBorder="1" applyAlignment="1">
      <alignment horizontal="center" vertical="center"/>
    </xf>
    <xf numFmtId="0" fontId="17" fillId="7" borderId="73" xfId="0" applyFont="1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 wrapText="1"/>
    </xf>
    <xf numFmtId="0" fontId="0" fillId="7" borderId="70" xfId="0" applyFill="1" applyBorder="1" applyAlignment="1">
      <alignment horizontal="center" vertical="center" wrapText="1"/>
    </xf>
    <xf numFmtId="0" fontId="0" fillId="7" borderId="71" xfId="0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</cellXfs>
  <cellStyles count="4">
    <cellStyle name="Normal" xfId="0" builtinId="0"/>
    <cellStyle name="Percent" xfId="1" builtinId="5"/>
    <cellStyle name="Prósent 4" xfId="3" xr:uid="{00000000-0005-0000-0000-000001000000}"/>
    <cellStyle name="Venjuleg 10" xfId="2" xr:uid="{00000000-0005-0000-0000-000002000000}"/>
  </cellStyles>
  <dxfs count="11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1" hidden="0"/>
    </dxf>
    <dxf>
      <protection locked="1" hidden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agust.mar.grondal@reykjavik.is?subject=B&#243;kunarbla&#240;%20R&#225;&#240;gjafa%20-%20Athugasem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16</xdr:row>
      <xdr:rowOff>114300</xdr:rowOff>
    </xdr:from>
    <xdr:to>
      <xdr:col>9</xdr:col>
      <xdr:colOff>504825</xdr:colOff>
      <xdr:row>20</xdr:row>
      <xdr:rowOff>76200</xdr:rowOff>
    </xdr:to>
    <xdr:sp macro="" textlink="">
      <xdr:nvSpPr>
        <xdr:cNvPr id="3" name="Textarammi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3A47C-AF7E-460F-B5FB-18CDC39B0136}"/>
            </a:ext>
          </a:extLst>
        </xdr:cNvPr>
        <xdr:cNvSpPr txBox="1"/>
      </xdr:nvSpPr>
      <xdr:spPr>
        <a:xfrm>
          <a:off x="7000875" y="3162300"/>
          <a:ext cx="43148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s-IS" sz="1100"/>
            <a:t>Ábendingar varðandi villur eða breytingar er</a:t>
          </a:r>
          <a:r>
            <a:rPr lang="is-IS" sz="1100" baseline="0"/>
            <a:t> hægt að senda á agust.mar.grondal@reykjavik.is</a:t>
          </a:r>
          <a:endParaRPr lang="is-I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74839</xdr:rowOff>
    </xdr:from>
    <xdr:to>
      <xdr:col>4</xdr:col>
      <xdr:colOff>95250</xdr:colOff>
      <xdr:row>4</xdr:row>
      <xdr:rowOff>828294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FF02F0-9734-4F71-AD5C-A5300CA6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" y="700768"/>
          <a:ext cx="2790825" cy="753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105277</xdr:colOff>
      <xdr:row>1</xdr:row>
      <xdr:rowOff>62893</xdr:rowOff>
    </xdr:from>
    <xdr:to>
      <xdr:col>2</xdr:col>
      <xdr:colOff>230606</xdr:colOff>
      <xdr:row>1</xdr:row>
      <xdr:rowOff>856236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DC572-6F99-3E94-180D-D47A1B90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7" y="263419"/>
          <a:ext cx="2822408" cy="793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1609725</xdr:colOff>
      <xdr:row>0</xdr:row>
      <xdr:rowOff>607761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F9E4B5-18F8-8A85-CD22-008259F2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175" cy="6077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fla2" displayName="Tafla2" ref="A3:B14" totalsRowShown="0">
  <autoFilter ref="A3:B14" xr:uid="{00000000-0009-0000-0100-000002000000}"/>
  <tableColumns count="2">
    <tableColumn id="1" xr3:uid="{00000000-0010-0000-0000-000001000000}" name="Dálkur1" dataDxfId="10"/>
    <tableColumn id="2" xr3:uid="{00000000-0010-0000-0000-000002000000}" name="Dálkur2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M23:P47" totalsRowShown="0" headerRowDxfId="8" dataDxfId="7" headerRowBorderDxfId="5" tableBorderDxfId="6" totalsRowBorderDxfId="4">
  <autoFilter ref="M23:P47" xr:uid="{00000000-0009-0000-0100-000001000000}"/>
  <tableColumns count="4">
    <tableColumn id="1" xr3:uid="{00000000-0010-0000-0100-000001000000}" name="Lýsing" dataDxfId="3"/>
    <tableColumn id="2" xr3:uid="{00000000-0010-0000-0100-000002000000}" name="Bókunarlykill" dataDxfId="2"/>
    <tableColumn id="3" xr3:uid="{00000000-0010-0000-0100-000003000000}" name="Notkunarlýsing" dataDxfId="1"/>
    <tableColumn id="4" xr3:uid="{00000000-0010-0000-0100-000004000000}" name="Vsk. kóði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3:J24"/>
  <sheetViews>
    <sheetView zoomScaleNormal="100" workbookViewId="0">
      <selection activeCell="L16" sqref="L16"/>
    </sheetView>
  </sheetViews>
  <sheetFormatPr defaultRowHeight="15"/>
  <cols>
    <col min="1" max="1" width="39.28515625" bestFit="1" customWidth="1"/>
    <col min="2" max="2" width="46.42578125" customWidth="1"/>
    <col min="5" max="5" width="21.5703125" customWidth="1"/>
  </cols>
  <sheetData>
    <row r="3" spans="1:10">
      <c r="A3" t="s">
        <v>0</v>
      </c>
      <c r="B3" t="s">
        <v>1</v>
      </c>
      <c r="E3" s="107"/>
    </row>
    <row r="4" spans="1:10">
      <c r="A4" s="110" t="s">
        <v>2</v>
      </c>
      <c r="B4" s="109" t="s">
        <v>3</v>
      </c>
    </row>
    <row r="5" spans="1:10">
      <c r="A5" s="110" t="s">
        <v>2</v>
      </c>
      <c r="B5" s="109" t="s">
        <v>4</v>
      </c>
    </row>
    <row r="6" spans="1:10">
      <c r="A6" s="110" t="s">
        <v>5</v>
      </c>
      <c r="B6" s="109" t="s">
        <v>6</v>
      </c>
    </row>
    <row r="7" spans="1:10" ht="15" customHeight="1">
      <c r="A7" s="110" t="s">
        <v>7</v>
      </c>
      <c r="B7" s="109" t="s">
        <v>8</v>
      </c>
      <c r="E7" s="138" t="s">
        <v>9</v>
      </c>
      <c r="F7" s="138"/>
      <c r="G7" s="138"/>
      <c r="H7" s="138"/>
      <c r="I7" s="138"/>
      <c r="J7" s="138"/>
    </row>
    <row r="8" spans="1:10">
      <c r="A8" s="111" t="s">
        <v>10</v>
      </c>
      <c r="B8" s="109" t="s">
        <v>11</v>
      </c>
      <c r="E8" s="138"/>
      <c r="F8" s="138"/>
      <c r="G8" s="138"/>
      <c r="H8" s="138"/>
      <c r="I8" s="138"/>
      <c r="J8" s="138"/>
    </row>
    <row r="9" spans="1:10">
      <c r="A9" s="111" t="s">
        <v>10</v>
      </c>
      <c r="B9" s="109" t="s">
        <v>12</v>
      </c>
      <c r="E9" s="138"/>
      <c r="F9" s="138"/>
      <c r="G9" s="138"/>
      <c r="H9" s="138"/>
      <c r="I9" s="138"/>
      <c r="J9" s="138"/>
    </row>
    <row r="10" spans="1:10" ht="15" customHeight="1">
      <c r="A10" s="111" t="s">
        <v>10</v>
      </c>
      <c r="B10" s="109" t="s">
        <v>13</v>
      </c>
      <c r="E10" s="138"/>
      <c r="F10" s="138"/>
      <c r="G10" s="138"/>
      <c r="H10" s="138"/>
      <c r="I10" s="138"/>
      <c r="J10" s="138"/>
    </row>
    <row r="11" spans="1:10" ht="15" customHeight="1">
      <c r="A11" s="111" t="s">
        <v>10</v>
      </c>
      <c r="B11" s="109" t="s">
        <v>14</v>
      </c>
      <c r="E11" s="138"/>
      <c r="F11" s="138"/>
      <c r="G11" s="138"/>
      <c r="H11" s="138"/>
      <c r="I11" s="138"/>
      <c r="J11" s="138"/>
    </row>
    <row r="12" spans="1:10" ht="15" customHeight="1">
      <c r="A12" s="111" t="s">
        <v>10</v>
      </c>
      <c r="B12" s="109" t="s">
        <v>15</v>
      </c>
      <c r="E12" s="138"/>
      <c r="F12" s="138"/>
      <c r="G12" s="138"/>
      <c r="H12" s="138"/>
      <c r="I12" s="138"/>
      <c r="J12" s="138"/>
    </row>
    <row r="13" spans="1:10" ht="15" customHeight="1">
      <c r="A13" s="110" t="s">
        <v>16</v>
      </c>
      <c r="B13" s="109" t="s">
        <v>17</v>
      </c>
      <c r="E13" s="138"/>
      <c r="F13" s="138"/>
      <c r="G13" s="138"/>
      <c r="H13" s="138"/>
      <c r="I13" s="138"/>
      <c r="J13" s="138"/>
    </row>
    <row r="14" spans="1:10" ht="15" customHeight="1">
      <c r="A14" s="110" t="s">
        <v>18</v>
      </c>
      <c r="B14" s="109" t="s">
        <v>19</v>
      </c>
      <c r="E14" s="138"/>
      <c r="F14" s="138"/>
      <c r="G14" s="138"/>
      <c r="H14" s="138"/>
      <c r="I14" s="138"/>
      <c r="J14" s="138"/>
    </row>
    <row r="15" spans="1:10" ht="15" customHeight="1">
      <c r="E15" s="108"/>
      <c r="F15" s="108"/>
      <c r="G15" s="108"/>
      <c r="H15" s="108"/>
      <c r="I15" s="108"/>
      <c r="J15" s="108"/>
    </row>
    <row r="16" spans="1:10" ht="15" customHeight="1">
      <c r="E16" s="108"/>
      <c r="F16" s="108"/>
      <c r="G16" s="108"/>
      <c r="H16" s="108"/>
      <c r="I16" s="108"/>
      <c r="J16" s="108"/>
    </row>
    <row r="17" spans="5:10" ht="15" customHeight="1">
      <c r="E17" s="108"/>
      <c r="F17" s="108"/>
      <c r="G17" s="108"/>
      <c r="H17" s="108"/>
      <c r="I17" s="108"/>
      <c r="J17" s="108"/>
    </row>
    <row r="18" spans="5:10" ht="15" customHeight="1">
      <c r="E18" s="108"/>
      <c r="F18" s="108"/>
      <c r="G18" s="108"/>
      <c r="H18" s="108"/>
      <c r="I18" s="108"/>
      <c r="J18" s="108"/>
    </row>
    <row r="19" spans="5:10" ht="15" customHeight="1">
      <c r="E19" s="108"/>
      <c r="F19" s="108"/>
      <c r="G19" s="108"/>
      <c r="H19" s="108"/>
      <c r="I19" s="108"/>
      <c r="J19" s="108"/>
    </row>
    <row r="20" spans="5:10" ht="15" customHeight="1">
      <c r="E20" s="108"/>
      <c r="F20" s="108"/>
      <c r="G20" s="108"/>
      <c r="H20" s="108"/>
      <c r="I20" s="108"/>
      <c r="J20" s="108"/>
    </row>
    <row r="21" spans="5:10" ht="15" customHeight="1">
      <c r="E21" s="108"/>
      <c r="F21" s="108"/>
      <c r="G21" s="108"/>
      <c r="H21" s="108"/>
      <c r="I21" s="108"/>
      <c r="J21" s="108"/>
    </row>
    <row r="22" spans="5:10" ht="15" customHeight="1">
      <c r="E22" s="108"/>
      <c r="F22" s="108"/>
      <c r="G22" s="108"/>
      <c r="H22" s="108"/>
      <c r="I22" s="108"/>
      <c r="J22" s="108"/>
    </row>
    <row r="23" spans="5:10" ht="15" customHeight="1">
      <c r="E23" s="108"/>
      <c r="F23" s="108"/>
      <c r="G23" s="108"/>
      <c r="H23" s="108"/>
      <c r="I23" s="108"/>
      <c r="J23" s="108"/>
    </row>
    <row r="24" spans="5:10" ht="15" customHeight="1">
      <c r="E24" s="108"/>
      <c r="F24" s="108"/>
      <c r="G24" s="108"/>
      <c r="H24" s="108"/>
      <c r="I24" s="108"/>
      <c r="J24" s="108"/>
    </row>
  </sheetData>
  <mergeCells count="1">
    <mergeCell ref="E7:J14"/>
  </mergeCells>
  <pageMargins left="0.7" right="0.7" top="0.75" bottom="0.75" header="0.3" footer="0.3"/>
  <pageSetup paperSize="9" scale="9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2"/>
  <sheetViews>
    <sheetView showGridLines="0" tabSelected="1" view="pageLayout" topLeftCell="A16" zoomScaleNormal="85" zoomScaleSheetLayoutView="85" workbookViewId="0">
      <selection activeCell="I25" sqref="I25"/>
    </sheetView>
  </sheetViews>
  <sheetFormatPr defaultRowHeight="15"/>
  <cols>
    <col min="2" max="2" width="1.7109375" customWidth="1"/>
    <col min="3" max="3" width="30.7109375" bestFit="1" customWidth="1"/>
    <col min="4" max="5" width="7.7109375" customWidth="1"/>
    <col min="6" max="6" width="7.7109375" style="80" customWidth="1"/>
    <col min="7" max="7" width="7.7109375" customWidth="1"/>
    <col min="8" max="8" width="9.140625" customWidth="1"/>
    <col min="9" max="9" width="32.7109375" customWidth="1"/>
    <col min="10" max="10" width="12.7109375" customWidth="1"/>
    <col min="11" max="11" width="1.7109375" customWidth="1"/>
    <col min="13" max="13" width="35.28515625" customWidth="1"/>
    <col min="14" max="14" width="17.42578125" style="80" bestFit="1" customWidth="1"/>
    <col min="15" max="15" width="141.28515625" style="81" customWidth="1"/>
    <col min="16" max="16" width="11.42578125" bestFit="1" customWidth="1"/>
  </cols>
  <sheetData>
    <row r="1" spans="2:15" ht="9" customHeight="1"/>
    <row r="2" spans="2:15" ht="24" customHeight="1">
      <c r="C2" s="150" t="s">
        <v>20</v>
      </c>
      <c r="D2" s="150"/>
      <c r="E2" s="150"/>
      <c r="F2" s="150"/>
      <c r="G2" s="150"/>
      <c r="H2" s="150"/>
      <c r="I2" s="150"/>
      <c r="J2" s="150"/>
    </row>
    <row r="3" spans="2:15" ht="9" customHeight="1"/>
    <row r="4" spans="2:15" ht="9" customHeight="1" thickBot="1"/>
    <row r="5" spans="2:15" ht="75" customHeight="1" thickTop="1" thickBot="1">
      <c r="B5" s="11"/>
      <c r="C5" s="10"/>
      <c r="D5" s="10"/>
      <c r="E5" s="10"/>
      <c r="F5" s="82"/>
      <c r="G5" s="10"/>
      <c r="H5" s="10"/>
      <c r="I5" s="10"/>
      <c r="J5" s="10"/>
      <c r="K5" s="12"/>
    </row>
    <row r="6" spans="2:15" ht="25.5" customHeight="1" thickBot="1">
      <c r="B6" s="1"/>
      <c r="C6" s="152" t="s">
        <v>21</v>
      </c>
      <c r="D6" s="152"/>
      <c r="E6" s="152"/>
      <c r="F6" s="152"/>
      <c r="G6" s="152"/>
      <c r="H6" s="152"/>
      <c r="I6" s="152"/>
      <c r="J6" s="152"/>
      <c r="K6" s="2"/>
      <c r="M6" s="139" t="s">
        <v>22</v>
      </c>
      <c r="N6" s="140"/>
      <c r="O6" s="141"/>
    </row>
    <row r="7" spans="2:15">
      <c r="B7" s="1"/>
      <c r="K7" s="2"/>
      <c r="M7" s="121" t="s">
        <v>23</v>
      </c>
      <c r="N7" s="122"/>
      <c r="O7" s="123"/>
    </row>
    <row r="8" spans="2:15">
      <c r="B8" s="1"/>
      <c r="C8" s="71" t="s">
        <v>24</v>
      </c>
      <c r="D8" s="153" t="str">
        <f>""&amp;Fastar!B4&amp;" - "&amp;Fastar!B5&amp;""</f>
        <v>[ Verkheiti ] - [ Verkheiti framhald ]</v>
      </c>
      <c r="E8" s="153"/>
      <c r="F8" s="153"/>
      <c r="G8" s="153"/>
      <c r="H8" s="153"/>
      <c r="I8" s="153"/>
      <c r="J8" s="153"/>
      <c r="K8" s="2"/>
      <c r="M8" s="124" t="s">
        <v>25</v>
      </c>
      <c r="N8" s="125"/>
      <c r="O8" s="126"/>
    </row>
    <row r="9" spans="2:15" ht="6.75" customHeight="1">
      <c r="B9" s="1"/>
      <c r="C9" s="71"/>
      <c r="D9" s="83"/>
      <c r="E9" s="83"/>
      <c r="F9" s="84"/>
      <c r="G9" s="83"/>
      <c r="H9" s="83"/>
      <c r="K9" s="2"/>
      <c r="M9" s="124"/>
      <c r="N9" s="125"/>
      <c r="O9" s="126"/>
    </row>
    <row r="10" spans="2:15" ht="15.75" customHeight="1">
      <c r="B10" s="1"/>
      <c r="C10" s="71" t="s">
        <v>26</v>
      </c>
      <c r="D10" s="132" t="str">
        <f>Fastar!B6</f>
        <v>[Útboðsnúmer/vfsp/bein innkaup]</v>
      </c>
      <c r="E10" s="132"/>
      <c r="F10" s="132"/>
      <c r="G10" s="132"/>
      <c r="H10" s="132"/>
      <c r="K10" s="2"/>
      <c r="M10" s="124" t="s">
        <v>27</v>
      </c>
      <c r="N10" s="125"/>
      <c r="O10" s="126"/>
    </row>
    <row r="11" spans="2:15" ht="6.75" customHeight="1">
      <c r="B11" s="1"/>
      <c r="C11" s="71"/>
      <c r="D11" s="84"/>
      <c r="E11" s="84"/>
      <c r="F11" s="84"/>
      <c r="G11" s="84"/>
      <c r="H11" s="84"/>
      <c r="K11" s="2"/>
      <c r="M11" s="124"/>
      <c r="N11" s="125"/>
      <c r="O11" s="126"/>
    </row>
    <row r="12" spans="2:15" ht="15" customHeight="1">
      <c r="B12" s="1"/>
      <c r="C12" s="71"/>
      <c r="D12" s="145"/>
      <c r="E12" s="145"/>
      <c r="F12" s="145"/>
      <c r="G12" s="145"/>
      <c r="H12" s="145"/>
      <c r="K12" s="2"/>
      <c r="M12" s="124" t="s">
        <v>28</v>
      </c>
      <c r="N12" s="125"/>
      <c r="O12" s="126"/>
    </row>
    <row r="13" spans="2:15" ht="6.75" customHeight="1">
      <c r="B13" s="1"/>
      <c r="C13" s="71"/>
      <c r="D13" s="83"/>
      <c r="E13" s="83"/>
      <c r="F13" s="84"/>
      <c r="G13" s="83"/>
      <c r="H13" s="83"/>
      <c r="K13" s="2"/>
      <c r="M13" s="124"/>
      <c r="N13" s="125"/>
      <c r="O13" s="126"/>
    </row>
    <row r="14" spans="2:15">
      <c r="B14" s="1"/>
      <c r="C14" s="71" t="s">
        <v>29</v>
      </c>
      <c r="D14" s="151" t="str">
        <f>Fastar!B7</f>
        <v>[ Verktaki/ráðgjafi/fyrirtæki ]</v>
      </c>
      <c r="E14" s="151"/>
      <c r="F14" s="151"/>
      <c r="G14" s="151"/>
      <c r="H14" s="151"/>
      <c r="K14" s="2"/>
      <c r="M14" s="127" t="s">
        <v>30</v>
      </c>
      <c r="N14" s="125"/>
      <c r="O14" s="126"/>
    </row>
    <row r="15" spans="2:15" ht="6.75" customHeight="1">
      <c r="B15" s="1"/>
      <c r="C15" s="71"/>
      <c r="D15" s="83"/>
      <c r="E15" s="83"/>
      <c r="F15" s="84"/>
      <c r="G15" s="83"/>
      <c r="H15" s="83"/>
      <c r="K15" s="2"/>
      <c r="M15" s="124"/>
      <c r="N15" s="125"/>
      <c r="O15" s="126"/>
    </row>
    <row r="16" spans="2:15" ht="15.75" thickBot="1">
      <c r="B16" s="1"/>
      <c r="C16" s="71" t="s">
        <v>31</v>
      </c>
      <c r="D16" s="151" t="str">
        <f>Fastar!B14</f>
        <v>[Verkefnastjóri]</v>
      </c>
      <c r="E16" s="151"/>
      <c r="F16" s="151"/>
      <c r="G16" s="151"/>
      <c r="H16" s="151"/>
      <c r="K16" s="2"/>
      <c r="M16" s="128" t="s">
        <v>32</v>
      </c>
      <c r="N16" s="129"/>
      <c r="O16" s="130"/>
    </row>
    <row r="17" spans="2:16" ht="15.75">
      <c r="B17" s="1"/>
      <c r="C17" s="85"/>
      <c r="K17" s="2"/>
    </row>
    <row r="18" spans="2:16" ht="5.0999999999999996" customHeight="1">
      <c r="B18" s="1"/>
      <c r="C18" s="86"/>
      <c r="K18" s="2"/>
    </row>
    <row r="19" spans="2:16" ht="15.75">
      <c r="B19" s="1"/>
      <c r="C19" s="86"/>
      <c r="I19" s="87" t="s">
        <v>33</v>
      </c>
      <c r="J19" s="74"/>
      <c r="K19" s="2"/>
    </row>
    <row r="20" spans="2:16" ht="15.75">
      <c r="B20" s="1"/>
      <c r="C20" s="86"/>
      <c r="I20" s="87" t="s">
        <v>34</v>
      </c>
      <c r="J20" s="75"/>
      <c r="K20" s="2"/>
    </row>
    <row r="21" spans="2:16" ht="15.75">
      <c r="B21" s="1"/>
      <c r="C21" s="86"/>
      <c r="I21" s="87" t="s">
        <v>35</v>
      </c>
      <c r="J21" s="88" t="str">
        <f>IF(J20&lt;&gt;"",J20+30,"")</f>
        <v/>
      </c>
      <c r="K21" s="2"/>
    </row>
    <row r="22" spans="2:16" ht="15.75" thickBot="1">
      <c r="B22" s="1"/>
      <c r="K22" s="2"/>
    </row>
    <row r="23" spans="2:16" ht="24.95" customHeight="1" thickBot="1">
      <c r="B23" s="1"/>
      <c r="C23" s="89" t="s">
        <v>36</v>
      </c>
      <c r="D23" s="131" t="s">
        <v>37</v>
      </c>
      <c r="E23" s="146" t="s">
        <v>38</v>
      </c>
      <c r="F23" s="146"/>
      <c r="G23" s="146"/>
      <c r="H23" s="90" t="s">
        <v>39</v>
      </c>
      <c r="I23" s="131" t="s">
        <v>40</v>
      </c>
      <c r="J23" s="131" t="s">
        <v>41</v>
      </c>
      <c r="K23" s="2"/>
      <c r="M23" s="91" t="s">
        <v>42</v>
      </c>
      <c r="N23" s="92" t="s">
        <v>43</v>
      </c>
      <c r="O23" s="93" t="s">
        <v>44</v>
      </c>
      <c r="P23" s="94" t="s">
        <v>39</v>
      </c>
    </row>
    <row r="24" spans="2:16">
      <c r="B24" s="1"/>
      <c r="C24" s="76" t="s">
        <v>45</v>
      </c>
      <c r="D24" s="92"/>
      <c r="E24" s="147"/>
      <c r="F24" s="148"/>
      <c r="G24" s="149"/>
      <c r="H24" s="92"/>
      <c r="I24" s="76"/>
      <c r="J24" s="78"/>
      <c r="K24" s="2"/>
      <c r="M24" s="118" t="s">
        <v>45</v>
      </c>
      <c r="N24" s="119">
        <v>5422</v>
      </c>
      <c r="O24" s="120" t="s">
        <v>46</v>
      </c>
      <c r="P24" s="98">
        <v>8</v>
      </c>
    </row>
    <row r="25" spans="2:16">
      <c r="B25" s="1"/>
      <c r="C25" s="76"/>
      <c r="D25" s="92"/>
      <c r="E25" s="142"/>
      <c r="F25" s="143"/>
      <c r="G25" s="144"/>
      <c r="H25" s="92" t="str">
        <f>IFERROR(VLOOKUP(C25,Table1[],4,FALSE),"")</f>
        <v/>
      </c>
      <c r="I25" s="76"/>
      <c r="J25" s="78"/>
      <c r="K25" s="2"/>
      <c r="M25" s="118" t="s">
        <v>47</v>
      </c>
      <c r="N25" s="119">
        <v>5423</v>
      </c>
      <c r="O25" s="120" t="s">
        <v>48</v>
      </c>
      <c r="P25" s="98">
        <v>8</v>
      </c>
    </row>
    <row r="26" spans="2:16">
      <c r="B26" s="1"/>
      <c r="C26" s="76"/>
      <c r="D26" s="92" t="str">
        <f>IFERROR(VLOOKUP(C26,Table1[],2,FALSE),"")</f>
        <v/>
      </c>
      <c r="E26" s="142"/>
      <c r="F26" s="143"/>
      <c r="G26" s="144"/>
      <c r="H26" s="92" t="str">
        <f>IFERROR(VLOOKUP(C26,Table1[],4,FALSE),"")</f>
        <v/>
      </c>
      <c r="I26" s="76"/>
      <c r="J26" s="78"/>
      <c r="K26" s="2"/>
      <c r="M26" s="118" t="s">
        <v>49</v>
      </c>
      <c r="N26" s="119">
        <v>5438</v>
      </c>
      <c r="O26" s="120" t="s">
        <v>50</v>
      </c>
      <c r="P26" s="98">
        <v>8</v>
      </c>
    </row>
    <row r="27" spans="2:16">
      <c r="B27" s="1"/>
      <c r="C27" s="76"/>
      <c r="D27" s="92" t="str">
        <f>IFERROR(VLOOKUP(C27,Table1[],2,FALSE),"")</f>
        <v/>
      </c>
      <c r="E27" s="142"/>
      <c r="F27" s="143"/>
      <c r="G27" s="144"/>
      <c r="H27" s="92" t="str">
        <f>IFERROR(VLOOKUP(C27,Table1[],4,FALSE),"")</f>
        <v/>
      </c>
      <c r="I27" s="76"/>
      <c r="J27" s="78"/>
      <c r="K27" s="2"/>
      <c r="M27" s="118" t="s">
        <v>51</v>
      </c>
      <c r="N27" s="119">
        <v>5439</v>
      </c>
      <c r="O27" s="120" t="s">
        <v>52</v>
      </c>
      <c r="P27" s="98">
        <v>8</v>
      </c>
    </row>
    <row r="28" spans="2:16">
      <c r="B28" s="1"/>
      <c r="C28" s="76"/>
      <c r="D28" s="92" t="str">
        <f>IFERROR(VLOOKUP(C28,Table1[],2,FALSE),"")</f>
        <v/>
      </c>
      <c r="E28" s="142"/>
      <c r="F28" s="143"/>
      <c r="G28" s="144"/>
      <c r="H28" s="92" t="str">
        <f>IFERROR(VLOOKUP(C28,Table1[],4,FALSE),"")</f>
        <v/>
      </c>
      <c r="I28" s="76"/>
      <c r="J28" s="78"/>
      <c r="K28" s="2"/>
      <c r="M28" s="99" t="s">
        <v>53</v>
      </c>
      <c r="N28" s="96"/>
      <c r="O28" s="97"/>
      <c r="P28" s="98"/>
    </row>
    <row r="29" spans="2:16">
      <c r="B29" s="1"/>
      <c r="C29" s="76"/>
      <c r="D29" s="92" t="str">
        <f>IFERROR(VLOOKUP(C29,Table1[],2,FALSE),"")</f>
        <v/>
      </c>
      <c r="E29" s="142"/>
      <c r="F29" s="143"/>
      <c r="G29" s="144"/>
      <c r="H29" s="92" t="str">
        <f>IFERROR(VLOOKUP(C29,Table1[],4,FALSE),"")</f>
        <v/>
      </c>
      <c r="I29" s="76"/>
      <c r="J29" s="78"/>
      <c r="K29" s="2"/>
      <c r="M29" s="95" t="s">
        <v>54</v>
      </c>
      <c r="N29" s="96">
        <v>5540</v>
      </c>
      <c r="O29" s="97" t="s">
        <v>55</v>
      </c>
      <c r="P29" s="98" t="s">
        <v>56</v>
      </c>
    </row>
    <row r="30" spans="2:16">
      <c r="B30" s="1"/>
      <c r="C30" s="76"/>
      <c r="D30" s="92" t="str">
        <f>IFERROR(VLOOKUP(C30,Table1[],2,FALSE),"")</f>
        <v/>
      </c>
      <c r="E30" s="142"/>
      <c r="F30" s="143"/>
      <c r="G30" s="144"/>
      <c r="H30" s="92" t="str">
        <f>IFERROR(VLOOKUP(C30,Table1[],4,FALSE),"")</f>
        <v/>
      </c>
      <c r="I30" s="76"/>
      <c r="J30" s="78"/>
      <c r="K30" s="2"/>
      <c r="M30" s="95" t="s">
        <v>57</v>
      </c>
      <c r="N30" s="96">
        <v>5541</v>
      </c>
      <c r="O30" s="97" t="s">
        <v>55</v>
      </c>
      <c r="P30" s="98" t="s">
        <v>56</v>
      </c>
    </row>
    <row r="31" spans="2:16">
      <c r="B31" s="1"/>
      <c r="C31" s="76"/>
      <c r="D31" s="92" t="str">
        <f>IFERROR(VLOOKUP(C31,Table1[],2,FALSE),"")</f>
        <v/>
      </c>
      <c r="E31" s="142"/>
      <c r="F31" s="143"/>
      <c r="G31" s="144"/>
      <c r="H31" s="92" t="str">
        <f>IFERROR(VLOOKUP(C31,Table1[],4,FALSE),"")</f>
        <v/>
      </c>
      <c r="I31" s="76"/>
      <c r="J31" s="78"/>
      <c r="K31" s="2"/>
      <c r="M31" s="95" t="s">
        <v>58</v>
      </c>
      <c r="N31" s="96">
        <v>5542</v>
      </c>
      <c r="O31" s="97" t="s">
        <v>55</v>
      </c>
      <c r="P31" s="98" t="s">
        <v>56</v>
      </c>
    </row>
    <row r="32" spans="2:16">
      <c r="B32" s="1"/>
      <c r="C32" s="76"/>
      <c r="D32" s="92" t="str">
        <f>IFERROR(VLOOKUP(C32,Table1[],2,FALSE),"")</f>
        <v/>
      </c>
      <c r="E32" s="142"/>
      <c r="F32" s="143"/>
      <c r="G32" s="144"/>
      <c r="H32" s="92" t="str">
        <f>IFERROR(VLOOKUP(C32,Table1[],4,FALSE),"")</f>
        <v/>
      </c>
      <c r="I32" s="76"/>
      <c r="J32" s="78"/>
      <c r="K32" s="2"/>
      <c r="M32" s="95" t="s">
        <v>59</v>
      </c>
      <c r="N32" s="96">
        <v>5543</v>
      </c>
      <c r="O32" s="97" t="s">
        <v>55</v>
      </c>
      <c r="P32" s="98" t="s">
        <v>56</v>
      </c>
    </row>
    <row r="33" spans="2:16">
      <c r="B33" s="1"/>
      <c r="C33" s="76"/>
      <c r="D33" s="92" t="str">
        <f>IFERROR(VLOOKUP(C33,Table1[],2,FALSE),"")</f>
        <v/>
      </c>
      <c r="E33" s="142"/>
      <c r="F33" s="143"/>
      <c r="G33" s="144"/>
      <c r="H33" s="92" t="str">
        <f>IFERROR(VLOOKUP(C33,Table1[],4,FALSE),"")</f>
        <v/>
      </c>
      <c r="I33" s="76"/>
      <c r="J33" s="78"/>
      <c r="K33" s="2"/>
      <c r="M33" s="95" t="s">
        <v>60</v>
      </c>
      <c r="N33" s="96">
        <v>5544</v>
      </c>
      <c r="O33" s="97" t="s">
        <v>55</v>
      </c>
      <c r="P33" s="98" t="s">
        <v>56</v>
      </c>
    </row>
    <row r="34" spans="2:16">
      <c r="B34" s="1"/>
      <c r="C34" s="76"/>
      <c r="D34" s="92" t="str">
        <f>IFERROR(VLOOKUP(C34,Table1[],2,FALSE),"")</f>
        <v/>
      </c>
      <c r="E34" s="142"/>
      <c r="F34" s="143"/>
      <c r="G34" s="144"/>
      <c r="H34" s="92" t="str">
        <f>IFERROR(VLOOKUP(C34,Table1[],4,FALSE),"")</f>
        <v/>
      </c>
      <c r="I34" s="76"/>
      <c r="J34" s="78"/>
      <c r="K34" s="2"/>
      <c r="M34" s="95" t="s">
        <v>61</v>
      </c>
      <c r="N34" s="96">
        <v>5545</v>
      </c>
      <c r="O34" s="97" t="s">
        <v>55</v>
      </c>
      <c r="P34" s="98" t="s">
        <v>56</v>
      </c>
    </row>
    <row r="35" spans="2:16">
      <c r="B35" s="1"/>
      <c r="C35" s="76"/>
      <c r="D35" s="92" t="str">
        <f>IFERROR(VLOOKUP(C35,Table1[],2,FALSE),"")</f>
        <v/>
      </c>
      <c r="E35" s="142"/>
      <c r="F35" s="143"/>
      <c r="G35" s="144"/>
      <c r="H35" s="92" t="str">
        <f>IFERROR(VLOOKUP(C35,Table1[],4,FALSE),"")</f>
        <v/>
      </c>
      <c r="I35" s="76"/>
      <c r="J35" s="78"/>
      <c r="K35" s="2"/>
      <c r="M35" s="95" t="s">
        <v>62</v>
      </c>
      <c r="N35" s="96">
        <v>5546</v>
      </c>
      <c r="O35" s="97" t="s">
        <v>55</v>
      </c>
      <c r="P35" s="98" t="s">
        <v>56</v>
      </c>
    </row>
    <row r="36" spans="2:16">
      <c r="B36" s="1"/>
      <c r="C36" s="76"/>
      <c r="D36" s="92" t="str">
        <f>IFERROR(VLOOKUP(C36,Table1[],2,FALSE),"")</f>
        <v/>
      </c>
      <c r="E36" s="142"/>
      <c r="F36" s="143"/>
      <c r="G36" s="144"/>
      <c r="H36" s="92" t="str">
        <f>IFERROR(VLOOKUP(C36,Table1[],4,FALSE),"")</f>
        <v/>
      </c>
      <c r="I36" s="76"/>
      <c r="J36" s="78"/>
      <c r="K36" s="2"/>
      <c r="M36" s="95" t="s">
        <v>63</v>
      </c>
      <c r="N36" s="96">
        <v>5547</v>
      </c>
      <c r="O36" s="97" t="s">
        <v>55</v>
      </c>
      <c r="P36" s="98" t="s">
        <v>56</v>
      </c>
    </row>
    <row r="37" spans="2:16">
      <c r="B37" s="1"/>
      <c r="C37" s="76"/>
      <c r="D37" s="92" t="str">
        <f>IFERROR(VLOOKUP(C37,Table1[],2,FALSE),"")</f>
        <v/>
      </c>
      <c r="E37" s="142"/>
      <c r="F37" s="143"/>
      <c r="G37" s="144"/>
      <c r="H37" s="92" t="str">
        <f>IFERROR(VLOOKUP(C37,Table1[],4,FALSE),"")</f>
        <v/>
      </c>
      <c r="I37" s="76"/>
      <c r="J37" s="78"/>
      <c r="K37" s="2"/>
      <c r="M37" s="95" t="s">
        <v>64</v>
      </c>
      <c r="N37" s="96">
        <v>5548</v>
      </c>
      <c r="O37" s="97" t="s">
        <v>65</v>
      </c>
      <c r="P37" s="98" t="s">
        <v>56</v>
      </c>
    </row>
    <row r="38" spans="2:16">
      <c r="B38" s="1"/>
      <c r="C38" s="76"/>
      <c r="D38" s="92" t="str">
        <f>IFERROR(VLOOKUP(C38,Table1[],2,FALSE),"")</f>
        <v/>
      </c>
      <c r="E38" s="142"/>
      <c r="F38" s="143"/>
      <c r="G38" s="144"/>
      <c r="H38" s="92" t="str">
        <f>IFERROR(VLOOKUP(C38,Table1[],4,FALSE),"")</f>
        <v/>
      </c>
      <c r="I38" s="76"/>
      <c r="J38" s="78"/>
      <c r="K38" s="2"/>
      <c r="M38" s="95" t="s">
        <v>66</v>
      </c>
      <c r="N38" s="96">
        <v>5549</v>
      </c>
      <c r="O38" s="97" t="s">
        <v>67</v>
      </c>
      <c r="P38" s="98" t="s">
        <v>56</v>
      </c>
    </row>
    <row r="39" spans="2:16">
      <c r="B39" s="1"/>
      <c r="C39" s="76"/>
      <c r="D39" s="92" t="str">
        <f>IFERROR(VLOOKUP(C39,Table1[],2,FALSE),"")</f>
        <v/>
      </c>
      <c r="E39" s="142"/>
      <c r="F39" s="143"/>
      <c r="G39" s="144"/>
      <c r="H39" s="92" t="str">
        <f>IFERROR(VLOOKUP(C39,Table1[],4,FALSE),"")</f>
        <v/>
      </c>
      <c r="I39" s="76"/>
      <c r="J39" s="78"/>
      <c r="K39" s="2"/>
      <c r="M39" s="95" t="s">
        <v>68</v>
      </c>
      <c r="N39" s="96">
        <v>5553</v>
      </c>
      <c r="O39" s="97" t="s">
        <v>69</v>
      </c>
      <c r="P39" s="98" t="s">
        <v>56</v>
      </c>
    </row>
    <row r="40" spans="2:16">
      <c r="B40" s="1"/>
      <c r="C40" s="76"/>
      <c r="D40" s="92" t="str">
        <f>IFERROR(VLOOKUP(C40,Table1[],2,FALSE),"")</f>
        <v/>
      </c>
      <c r="E40" s="142"/>
      <c r="F40" s="143"/>
      <c r="G40" s="144"/>
      <c r="H40" s="92" t="str">
        <f>IFERROR(VLOOKUP(C40,Table1[],4,FALSE),"")</f>
        <v/>
      </c>
      <c r="I40" s="76"/>
      <c r="J40" s="78"/>
      <c r="K40" s="2"/>
      <c r="M40" s="95" t="s">
        <v>70</v>
      </c>
      <c r="N40" s="96">
        <v>5557</v>
      </c>
      <c r="O40" s="97" t="s">
        <v>71</v>
      </c>
      <c r="P40" s="98" t="s">
        <v>56</v>
      </c>
    </row>
    <row r="41" spans="2:16">
      <c r="B41" s="1"/>
      <c r="C41" s="76"/>
      <c r="D41" s="92" t="str">
        <f>IFERROR(VLOOKUP(C41,Table1[],2,FALSE),"")</f>
        <v/>
      </c>
      <c r="E41" s="142"/>
      <c r="F41" s="143"/>
      <c r="G41" s="144"/>
      <c r="H41" s="92" t="str">
        <f>IFERROR(VLOOKUP(C41,Table1[],4,FALSE),"")</f>
        <v/>
      </c>
      <c r="I41" s="76"/>
      <c r="J41" s="78"/>
      <c r="K41" s="2"/>
      <c r="M41" s="95" t="s">
        <v>72</v>
      </c>
      <c r="N41" s="96">
        <v>5558</v>
      </c>
      <c r="O41" s="97" t="s">
        <v>73</v>
      </c>
      <c r="P41" s="98" t="s">
        <v>56</v>
      </c>
    </row>
    <row r="42" spans="2:16">
      <c r="B42" s="1"/>
      <c r="C42" s="76"/>
      <c r="D42" s="92" t="str">
        <f>IFERROR(VLOOKUP(C42,Table1[],2,FALSE),"")</f>
        <v/>
      </c>
      <c r="E42" s="142"/>
      <c r="F42" s="143"/>
      <c r="G42" s="144"/>
      <c r="H42" s="92" t="str">
        <f>IFERROR(VLOOKUP(C42,Table1[],4,FALSE),"")</f>
        <v/>
      </c>
      <c r="I42" s="76"/>
      <c r="J42" s="78"/>
      <c r="K42" s="2"/>
      <c r="M42" s="99" t="s">
        <v>53</v>
      </c>
      <c r="N42" s="96"/>
      <c r="O42" s="97"/>
      <c r="P42" s="98"/>
    </row>
    <row r="43" spans="2:16">
      <c r="B43" s="1"/>
      <c r="C43" s="76"/>
      <c r="D43" s="92" t="str">
        <f>IFERROR(VLOOKUP(C43,Table1[],2,FALSE),"")</f>
        <v/>
      </c>
      <c r="E43" s="142"/>
      <c r="F43" s="143"/>
      <c r="G43" s="144"/>
      <c r="H43" s="92" t="str">
        <f>IFERROR(VLOOKUP(C43,Table1[],4,FALSE),"")</f>
        <v/>
      </c>
      <c r="I43" s="76"/>
      <c r="J43" s="78"/>
      <c r="K43" s="2"/>
      <c r="M43" s="95" t="s">
        <v>74</v>
      </c>
      <c r="N43" s="96">
        <v>5560</v>
      </c>
      <c r="O43" s="97" t="s">
        <v>75</v>
      </c>
      <c r="P43" s="98" t="s">
        <v>56</v>
      </c>
    </row>
    <row r="44" spans="2:16">
      <c r="B44" s="1"/>
      <c r="C44" s="76"/>
      <c r="D44" s="92" t="str">
        <f>IFERROR(VLOOKUP(C44,Table1[],2,FALSE),"")</f>
        <v/>
      </c>
      <c r="E44" s="142"/>
      <c r="F44" s="143"/>
      <c r="G44" s="144"/>
      <c r="H44" s="92" t="str">
        <f>IFERROR(VLOOKUP(C44,Table1[],4,FALSE),"")</f>
        <v/>
      </c>
      <c r="I44" s="76"/>
      <c r="J44" s="78"/>
      <c r="K44" s="2"/>
      <c r="M44" s="95" t="s">
        <v>76</v>
      </c>
      <c r="N44" s="96">
        <v>5561</v>
      </c>
      <c r="O44" s="97" t="s">
        <v>77</v>
      </c>
      <c r="P44" s="98" t="s">
        <v>56</v>
      </c>
    </row>
    <row r="45" spans="2:16">
      <c r="B45" s="1"/>
      <c r="C45" s="76"/>
      <c r="D45" s="92" t="str">
        <f>IFERROR(VLOOKUP(C45,Table1[],2,FALSE),"")</f>
        <v/>
      </c>
      <c r="E45" s="142"/>
      <c r="F45" s="143"/>
      <c r="G45" s="144"/>
      <c r="H45" s="92" t="str">
        <f>IFERROR(VLOOKUP(C45,Table1[],4,FALSE),"")</f>
        <v/>
      </c>
      <c r="I45" s="76"/>
      <c r="J45" s="78"/>
      <c r="K45" s="2"/>
      <c r="M45" s="95" t="s">
        <v>78</v>
      </c>
      <c r="N45" s="96">
        <v>5562</v>
      </c>
      <c r="O45" s="97" t="s">
        <v>79</v>
      </c>
      <c r="P45" s="98" t="s">
        <v>56</v>
      </c>
    </row>
    <row r="46" spans="2:16">
      <c r="B46" s="1"/>
      <c r="C46" s="76"/>
      <c r="D46" s="92" t="str">
        <f>IFERROR(VLOOKUP(C46,Table1[],2,FALSE),"")</f>
        <v/>
      </c>
      <c r="E46" s="142"/>
      <c r="F46" s="143"/>
      <c r="G46" s="144"/>
      <c r="H46" s="92" t="str">
        <f>IFERROR(VLOOKUP(C46,Table1[],4,FALSE),"")</f>
        <v/>
      </c>
      <c r="I46" s="76"/>
      <c r="J46" s="78"/>
      <c r="K46" s="2"/>
      <c r="M46" s="95" t="s">
        <v>80</v>
      </c>
      <c r="N46" s="96">
        <v>5566</v>
      </c>
      <c r="O46" s="97" t="s">
        <v>81</v>
      </c>
      <c r="P46" s="98" t="s">
        <v>56</v>
      </c>
    </row>
    <row r="47" spans="2:16">
      <c r="B47" s="1"/>
      <c r="C47" s="76"/>
      <c r="D47" s="92" t="str">
        <f>IFERROR(VLOOKUP(C47,Table1[],2,FALSE),"")</f>
        <v/>
      </c>
      <c r="E47" s="142"/>
      <c r="F47" s="143"/>
      <c r="G47" s="144"/>
      <c r="H47" s="92" t="str">
        <f>IFERROR(VLOOKUP(C47,Table1[],4,FALSE),"")</f>
        <v/>
      </c>
      <c r="I47" s="76"/>
      <c r="J47" s="78"/>
      <c r="K47" s="2"/>
      <c r="M47" s="101" t="s">
        <v>82</v>
      </c>
      <c r="N47" s="102">
        <v>5568</v>
      </c>
      <c r="O47" s="103" t="s">
        <v>83</v>
      </c>
      <c r="P47" s="98" t="s">
        <v>56</v>
      </c>
    </row>
    <row r="48" spans="2:16" ht="15.75" thickBot="1">
      <c r="B48" s="1"/>
      <c r="C48" s="77"/>
      <c r="D48" s="100" t="str">
        <f>IFERROR(VLOOKUP(C48,Table1[],2,FALSE),"")</f>
        <v/>
      </c>
      <c r="E48" s="155"/>
      <c r="F48" s="156"/>
      <c r="G48" s="157"/>
      <c r="H48" s="100" t="str">
        <f>IFERROR(VLOOKUP(C48,Table1[],4,FALSE),"")</f>
        <v/>
      </c>
      <c r="I48" s="77"/>
      <c r="J48" s="79"/>
      <c r="K48" s="2"/>
    </row>
    <row r="49" spans="2:11" ht="15.75" thickTop="1">
      <c r="B49" s="1"/>
      <c r="K49" s="2"/>
    </row>
    <row r="50" spans="2:11" ht="38.25" customHeight="1" thickBot="1">
      <c r="B50" s="1"/>
      <c r="C50" s="154"/>
      <c r="D50" s="154"/>
      <c r="E50" s="154"/>
      <c r="I50" s="85" t="s">
        <v>84</v>
      </c>
      <c r="J50" s="136">
        <f>SUM(J24:J48)</f>
        <v>0</v>
      </c>
      <c r="K50" s="2"/>
    </row>
    <row r="51" spans="2:11" ht="15.75" thickBot="1">
      <c r="B51" s="3"/>
      <c r="C51" s="104" t="s">
        <v>85</v>
      </c>
      <c r="D51" s="4"/>
      <c r="E51" s="104"/>
      <c r="F51" s="105"/>
      <c r="G51" s="4"/>
      <c r="H51" s="4"/>
      <c r="I51" s="4"/>
      <c r="J51" s="4"/>
      <c r="K51" s="5"/>
    </row>
    <row r="52" spans="2:11" ht="15.75" thickTop="1"/>
  </sheetData>
  <sheetProtection selectLockedCells="1"/>
  <mergeCells count="34">
    <mergeCell ref="E31:G31"/>
    <mergeCell ref="E35:G35"/>
    <mergeCell ref="E36:G36"/>
    <mergeCell ref="C50:E50"/>
    <mergeCell ref="E33:G33"/>
    <mergeCell ref="E34:G34"/>
    <mergeCell ref="E48:G48"/>
    <mergeCell ref="E41:G41"/>
    <mergeCell ref="E42:G42"/>
    <mergeCell ref="E43:G43"/>
    <mergeCell ref="E44:G44"/>
    <mergeCell ref="E45:G45"/>
    <mergeCell ref="E46:G46"/>
    <mergeCell ref="C2:J2"/>
    <mergeCell ref="D14:H14"/>
    <mergeCell ref="D16:H16"/>
    <mergeCell ref="C6:J6"/>
    <mergeCell ref="D8:J8"/>
    <mergeCell ref="M6:O6"/>
    <mergeCell ref="E28:G28"/>
    <mergeCell ref="E29:G29"/>
    <mergeCell ref="D12:H12"/>
    <mergeCell ref="E47:G47"/>
    <mergeCell ref="E37:G37"/>
    <mergeCell ref="E38:G38"/>
    <mergeCell ref="E39:G39"/>
    <mergeCell ref="E40:G40"/>
    <mergeCell ref="E32:G32"/>
    <mergeCell ref="E23:G23"/>
    <mergeCell ref="E24:G24"/>
    <mergeCell ref="E25:G25"/>
    <mergeCell ref="E26:G26"/>
    <mergeCell ref="E27:G27"/>
    <mergeCell ref="E30:G30"/>
  </mergeCells>
  <dataValidations count="1">
    <dataValidation type="list" allowBlank="1" showInputMessage="1" showErrorMessage="1" sqref="C24:C48" xr:uid="{00000000-0002-0000-0100-000000000000}">
      <formula1>$M$24:$M$47</formula1>
    </dataValidation>
  </dataValidations>
  <pageMargins left="0.25083333333333335" right="0.7" top="0.47666666666666668" bottom="0.75" header="0.3" footer="0.3"/>
  <pageSetup paperSize="9" scale="27" orientation="portrait" blackAndWhite="1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0"/>
  <sheetViews>
    <sheetView topLeftCell="A2" zoomScaleNormal="100" workbookViewId="0">
      <selection activeCell="D9" sqref="D9:F9"/>
    </sheetView>
  </sheetViews>
  <sheetFormatPr defaultRowHeight="15"/>
  <cols>
    <col min="1" max="1" width="7.7109375" customWidth="1"/>
    <col min="2" max="2" width="32.7109375" customWidth="1"/>
    <col min="3" max="3" width="7.7109375" customWidth="1"/>
    <col min="4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2" max="12" width="17.140625" customWidth="1"/>
    <col min="13" max="13" width="24.7109375" bestFit="1" customWidth="1"/>
    <col min="15" max="15" width="18" customWidth="1"/>
  </cols>
  <sheetData>
    <row r="1" spans="1:15" ht="15.75" thickBot="1"/>
    <row r="2" spans="1:15" ht="75.75" customHeight="1" thickBot="1">
      <c r="A2" s="133"/>
      <c r="B2" s="175"/>
      <c r="C2" s="175"/>
      <c r="D2" s="134"/>
      <c r="E2" s="134"/>
      <c r="F2" s="134"/>
      <c r="G2" s="176"/>
      <c r="H2" s="176"/>
      <c r="I2" s="176"/>
      <c r="J2" s="135"/>
    </row>
    <row r="3" spans="1:15" ht="20.100000000000001" customHeight="1">
      <c r="A3" s="1"/>
      <c r="B3" s="177" t="str">
        <f>Fastar!B4</f>
        <v>[ Verkheiti ]</v>
      </c>
      <c r="C3" s="178"/>
      <c r="D3" s="1"/>
      <c r="F3" s="2"/>
      <c r="G3" s="158" t="str">
        <f>Fastar!B7</f>
        <v>[ Verktaki/ráðgjafi/fyrirtæki ]</v>
      </c>
      <c r="H3" s="159"/>
      <c r="I3" s="159"/>
      <c r="J3" s="2"/>
      <c r="M3" s="160" t="s">
        <v>86</v>
      </c>
      <c r="N3" s="161"/>
      <c r="O3" s="162"/>
    </row>
    <row r="4" spans="1:15" ht="20.100000000000001" customHeight="1">
      <c r="A4" s="1"/>
      <c r="B4" s="177"/>
      <c r="C4" s="178"/>
      <c r="D4" s="1"/>
      <c r="F4" s="2"/>
      <c r="G4" s="158" t="str">
        <f>Fastar!B8</f>
        <v>[kennitala]</v>
      </c>
      <c r="H4" s="159"/>
      <c r="I4" s="159"/>
      <c r="J4" s="2"/>
      <c r="M4" s="163"/>
      <c r="N4" s="164"/>
      <c r="O4" s="165"/>
    </row>
    <row r="5" spans="1:15" ht="20.100000000000001" customHeight="1" thickBot="1">
      <c r="A5" s="1"/>
      <c r="B5" s="179" t="str">
        <f>Fastar!B5</f>
        <v>[ Verkheiti framhald ]</v>
      </c>
      <c r="C5" s="180"/>
      <c r="D5" s="1"/>
      <c r="F5" s="2"/>
      <c r="G5" s="158" t="str">
        <f>Fastar!B9</f>
        <v>[Heimilisfang]</v>
      </c>
      <c r="H5" s="159"/>
      <c r="I5" s="159"/>
      <c r="J5" s="2"/>
      <c r="M5" s="166"/>
      <c r="N5" s="167"/>
      <c r="O5" s="168"/>
    </row>
    <row r="6" spans="1:15" ht="20.100000000000001" customHeight="1">
      <c r="A6" s="1"/>
      <c r="B6" s="179"/>
      <c r="C6" s="180"/>
      <c r="D6" s="1"/>
      <c r="F6" s="2"/>
      <c r="G6" s="158" t="str">
        <f>Fastar!B10</f>
        <v>[Póstn. saður]</v>
      </c>
      <c r="H6" s="159"/>
      <c r="I6" s="159"/>
      <c r="J6" s="2"/>
      <c r="M6" s="169" t="s">
        <v>87</v>
      </c>
      <c r="N6" s="170"/>
      <c r="O6" s="171"/>
    </row>
    <row r="7" spans="1:15" ht="8.1" customHeight="1" thickBot="1">
      <c r="A7" s="3"/>
      <c r="B7" s="65"/>
      <c r="C7" s="65"/>
      <c r="D7" s="3"/>
      <c r="E7" s="4"/>
      <c r="F7" s="5"/>
      <c r="G7" s="32"/>
      <c r="H7" s="32"/>
      <c r="I7" s="32"/>
      <c r="J7" s="5"/>
      <c r="M7" s="172"/>
      <c r="N7" s="173"/>
      <c r="O7" s="174"/>
    </row>
    <row r="8" spans="1:15" ht="19.5" customHeight="1" thickTop="1" thickBot="1">
      <c r="A8" s="1"/>
      <c r="B8" s="106" t="s">
        <v>88</v>
      </c>
      <c r="C8" s="73"/>
      <c r="D8" s="181" t="str">
        <f>Fastar!B6</f>
        <v>[Útboðsnúmer/vfsp/bein innkaup]</v>
      </c>
      <c r="E8" s="182"/>
      <c r="F8" s="183"/>
      <c r="G8" s="64" t="s">
        <v>89</v>
      </c>
      <c r="H8" s="186"/>
      <c r="I8" s="187"/>
      <c r="J8" s="2"/>
      <c r="M8" s="115" t="s">
        <v>90</v>
      </c>
      <c r="N8" s="116"/>
      <c r="O8" s="117"/>
    </row>
    <row r="9" spans="1:15" ht="21" customHeight="1" thickTop="1" thickBot="1">
      <c r="A9" s="1"/>
      <c r="B9" s="71" t="s">
        <v>91</v>
      </c>
      <c r="C9" s="112" t="s">
        <v>92</v>
      </c>
      <c r="D9" s="181" t="str">
        <f>Fastar!B7</f>
        <v>[ Verktaki/ráðgjafi/fyrirtæki ]</v>
      </c>
      <c r="E9" s="182"/>
      <c r="F9" s="183"/>
      <c r="G9" s="30" t="s">
        <v>93</v>
      </c>
      <c r="H9" s="184"/>
      <c r="I9" s="185"/>
      <c r="J9" s="2"/>
      <c r="M9" s="115" t="s">
        <v>94</v>
      </c>
      <c r="N9" s="116"/>
      <c r="O9" s="117"/>
    </row>
    <row r="10" spans="1:15" ht="50.1" customHeight="1" thickTop="1" thickBot="1">
      <c r="A10" s="6"/>
      <c r="B10" s="7" t="s">
        <v>95</v>
      </c>
      <c r="C10" s="14"/>
      <c r="D10" s="22" t="s">
        <v>96</v>
      </c>
      <c r="E10" s="29" t="s">
        <v>97</v>
      </c>
      <c r="F10" s="22" t="s">
        <v>98</v>
      </c>
      <c r="G10" s="29" t="s">
        <v>99</v>
      </c>
      <c r="H10" s="31" t="s">
        <v>98</v>
      </c>
      <c r="I10" s="21" t="s">
        <v>100</v>
      </c>
      <c r="J10" s="8" t="s">
        <v>98</v>
      </c>
    </row>
    <row r="11" spans="1:15" ht="15" customHeight="1">
      <c r="A11" s="33"/>
      <c r="B11" s="34"/>
      <c r="C11" s="15"/>
      <c r="D11" s="56"/>
      <c r="E11" s="57"/>
      <c r="F11" s="23"/>
      <c r="G11" s="57"/>
      <c r="H11" s="18"/>
      <c r="I11" s="57"/>
      <c r="J11" s="26"/>
    </row>
    <row r="12" spans="1:15" ht="15" customHeight="1">
      <c r="A12" s="35"/>
      <c r="B12" s="36"/>
      <c r="C12" s="16"/>
      <c r="D12" s="58"/>
      <c r="E12" s="59"/>
      <c r="F12" s="24"/>
      <c r="G12" s="59"/>
      <c r="H12" s="19"/>
      <c r="I12" s="59"/>
      <c r="J12" s="27"/>
    </row>
    <row r="13" spans="1:15" ht="15" customHeight="1">
      <c r="A13" s="68" t="str">
        <f>Framvinda!A5</f>
        <v>0</v>
      </c>
      <c r="B13" s="67" t="str">
        <f>Framvinda!B5</f>
        <v>Hönnun &amp; ráðgjöf</v>
      </c>
      <c r="C13" s="16"/>
      <c r="D13" s="58">
        <f>Framvinda!G12</f>
        <v>0</v>
      </c>
      <c r="E13" s="59">
        <f>Framvinda!J12</f>
        <v>0</v>
      </c>
      <c r="F13" s="39" t="str">
        <f>IFERROR(E13/D13,"")</f>
        <v/>
      </c>
      <c r="G13" s="59">
        <f>Framvinda!N12</f>
        <v>0</v>
      </c>
      <c r="H13" s="40" t="str">
        <f>IFERROR(G13/D13,"")</f>
        <v/>
      </c>
      <c r="I13" s="59">
        <f>Framvinda!R12</f>
        <v>0</v>
      </c>
      <c r="J13" s="41" t="str">
        <f>IFERROR(I13/D13,"")</f>
        <v/>
      </c>
    </row>
    <row r="14" spans="1:15" ht="15" customHeight="1">
      <c r="A14" s="68"/>
      <c r="B14" s="67"/>
      <c r="C14" s="16"/>
      <c r="D14" s="58"/>
      <c r="E14" s="59"/>
      <c r="F14" s="39"/>
      <c r="G14" s="59"/>
      <c r="H14" s="40"/>
      <c r="I14" s="59"/>
      <c r="J14" s="41"/>
    </row>
    <row r="15" spans="1:15" ht="15" customHeight="1">
      <c r="A15" s="68"/>
      <c r="B15" s="67"/>
      <c r="C15" s="16"/>
      <c r="D15" s="58"/>
      <c r="E15" s="59"/>
      <c r="F15" s="39"/>
      <c r="G15" s="59"/>
      <c r="H15" s="40"/>
      <c r="I15" s="59"/>
      <c r="J15" s="41"/>
    </row>
    <row r="16" spans="1:15" ht="15" customHeight="1">
      <c r="A16" s="68"/>
      <c r="B16" s="67"/>
      <c r="C16" s="16"/>
      <c r="D16" s="58"/>
      <c r="E16" s="59"/>
      <c r="F16" s="39"/>
      <c r="G16" s="59"/>
      <c r="H16" s="40"/>
      <c r="I16" s="59"/>
      <c r="J16" s="41"/>
    </row>
    <row r="17" spans="1:10" ht="15" customHeight="1">
      <c r="A17" s="68"/>
      <c r="B17" s="67"/>
      <c r="C17" s="16"/>
      <c r="D17" s="58"/>
      <c r="E17" s="59"/>
      <c r="F17" s="39"/>
      <c r="G17" s="59"/>
      <c r="H17" s="40"/>
      <c r="I17" s="59"/>
      <c r="J17" s="41"/>
    </row>
    <row r="18" spans="1:10" ht="15" customHeight="1">
      <c r="A18" s="68"/>
      <c r="B18" s="67"/>
      <c r="C18" s="16"/>
      <c r="D18" s="58"/>
      <c r="E18" s="59"/>
      <c r="F18" s="39"/>
      <c r="G18" s="59"/>
      <c r="H18" s="40"/>
      <c r="I18" s="59"/>
      <c r="J18" s="41"/>
    </row>
    <row r="19" spans="1:10" ht="15" customHeight="1">
      <c r="A19" s="68"/>
      <c r="B19" s="67"/>
      <c r="C19" s="16"/>
      <c r="D19" s="58"/>
      <c r="E19" s="59"/>
      <c r="F19" s="39"/>
      <c r="G19" s="59"/>
      <c r="H19" s="40"/>
      <c r="I19" s="59"/>
      <c r="J19" s="41"/>
    </row>
    <row r="20" spans="1:10" ht="15" customHeight="1">
      <c r="A20" s="68"/>
      <c r="B20" s="67"/>
      <c r="C20" s="16"/>
      <c r="D20" s="58"/>
      <c r="E20" s="59"/>
      <c r="F20" s="39"/>
      <c r="G20" s="59"/>
      <c r="H20" s="40"/>
      <c r="I20" s="59"/>
      <c r="J20" s="41"/>
    </row>
    <row r="21" spans="1:10" ht="15" customHeight="1">
      <c r="A21" s="68"/>
      <c r="B21" s="67"/>
      <c r="C21" s="16"/>
      <c r="D21" s="58"/>
      <c r="E21" s="59"/>
      <c r="F21" s="39"/>
      <c r="G21" s="59"/>
      <c r="H21" s="40"/>
      <c r="I21" s="59"/>
      <c r="J21" s="41"/>
    </row>
    <row r="22" spans="1:10" ht="15" customHeight="1">
      <c r="A22" s="68"/>
      <c r="B22" s="67"/>
      <c r="C22" s="16"/>
      <c r="D22" s="58"/>
      <c r="E22" s="59"/>
      <c r="F22" s="39"/>
      <c r="G22" s="59"/>
      <c r="H22" s="40"/>
      <c r="I22" s="59"/>
      <c r="J22" s="41"/>
    </row>
    <row r="23" spans="1:10" ht="15" customHeight="1">
      <c r="A23" s="35"/>
      <c r="B23" s="36"/>
      <c r="C23" s="16"/>
      <c r="D23" s="58"/>
      <c r="E23" s="59"/>
      <c r="F23" s="24"/>
      <c r="G23" s="59"/>
      <c r="H23" s="19"/>
      <c r="I23" s="59"/>
      <c r="J23" s="27"/>
    </row>
    <row r="24" spans="1:10" ht="15" customHeight="1">
      <c r="A24" s="35"/>
      <c r="B24" s="36"/>
      <c r="C24" s="16"/>
      <c r="D24" s="58"/>
      <c r="E24" s="59"/>
      <c r="F24" s="24"/>
      <c r="G24" s="59"/>
      <c r="H24" s="19"/>
      <c r="I24" s="59"/>
      <c r="J24" s="27"/>
    </row>
    <row r="25" spans="1:10" ht="15" customHeight="1">
      <c r="A25" s="35"/>
      <c r="B25" s="36"/>
      <c r="C25" s="16"/>
      <c r="D25" s="58"/>
      <c r="E25" s="59"/>
      <c r="F25" s="24"/>
      <c r="G25" s="59"/>
      <c r="H25" s="19"/>
      <c r="I25" s="59"/>
      <c r="J25" s="27"/>
    </row>
    <row r="26" spans="1:10" ht="15" customHeight="1">
      <c r="A26" s="35"/>
      <c r="B26" s="36"/>
      <c r="C26" s="16"/>
      <c r="D26" s="58"/>
      <c r="E26" s="59"/>
      <c r="F26" s="24"/>
      <c r="G26" s="59"/>
      <c r="H26" s="19"/>
      <c r="I26" s="59"/>
      <c r="J26" s="27"/>
    </row>
    <row r="27" spans="1:10" ht="15" customHeight="1">
      <c r="A27" s="35"/>
      <c r="B27" s="36"/>
      <c r="C27" s="16"/>
      <c r="D27" s="58"/>
      <c r="E27" s="59"/>
      <c r="F27" s="24"/>
      <c r="G27" s="59"/>
      <c r="H27" s="19"/>
      <c r="I27" s="59"/>
      <c r="J27" s="27"/>
    </row>
    <row r="28" spans="1:10" ht="15" customHeight="1" thickBot="1">
      <c r="A28" s="37"/>
      <c r="B28" s="38"/>
      <c r="C28" s="17"/>
      <c r="D28" s="60"/>
      <c r="E28" s="61"/>
      <c r="F28" s="25"/>
      <c r="G28" s="61"/>
      <c r="H28" s="20"/>
      <c r="I28" s="61"/>
      <c r="J28" s="28"/>
    </row>
    <row r="29" spans="1:10" ht="15" customHeight="1" thickTop="1">
      <c r="A29" s="10"/>
      <c r="B29" s="66" t="s">
        <v>101</v>
      </c>
      <c r="C29" s="13"/>
      <c r="D29" s="62">
        <f>SUM(D13:D28)</f>
        <v>0</v>
      </c>
      <c r="E29" s="62">
        <f>SUM(E13:E28)</f>
        <v>0</v>
      </c>
      <c r="F29" s="63" t="str">
        <f>IFERROR(E29/D29,"")</f>
        <v/>
      </c>
      <c r="G29" s="62">
        <f>SUM(G13:G28)</f>
        <v>0</v>
      </c>
      <c r="H29" s="63" t="str">
        <f>IFERROR(G29/D29,"")</f>
        <v/>
      </c>
      <c r="I29" s="62">
        <f>SUM(I13:I28)</f>
        <v>0</v>
      </c>
      <c r="J29" s="63" t="str">
        <f>IFERROR(I29/D29,"")</f>
        <v/>
      </c>
    </row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4">
    <mergeCell ref="D9:F9"/>
    <mergeCell ref="H9:I9"/>
    <mergeCell ref="G4:I4"/>
    <mergeCell ref="G5:I5"/>
    <mergeCell ref="G6:I6"/>
    <mergeCell ref="H8:I8"/>
    <mergeCell ref="D8:F8"/>
    <mergeCell ref="G3:I3"/>
    <mergeCell ref="M3:O5"/>
    <mergeCell ref="M6:O7"/>
    <mergeCell ref="B2:C2"/>
    <mergeCell ref="G2:I2"/>
    <mergeCell ref="B3:C4"/>
    <mergeCell ref="B5:C6"/>
  </mergeCells>
  <pageMargins left="0.31496062992125984" right="0.19685039370078741" top="0.55118110236220474" bottom="0.55118110236220474" header="0.31496062992125984" footer="0.31496062992125984"/>
  <pageSetup paperSize="9" scale="80" orientation="portrait" r:id="rId1"/>
  <headerFooter>
    <oddHeader>&amp;R&amp;A</oddHeader>
    <oddFooter>&amp;CGagnvirkt innkaupakerfi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"/>
  <sheetViews>
    <sheetView view="pageLayout" zoomScaleNormal="85" workbookViewId="0">
      <selection activeCell="B9" sqref="B9"/>
    </sheetView>
  </sheetViews>
  <sheetFormatPr defaultColWidth="9.140625" defaultRowHeight="15"/>
  <cols>
    <col min="1" max="1" width="7.7109375" style="69" customWidth="1"/>
    <col min="2" max="2" width="27.42578125" style="43" customWidth="1"/>
    <col min="3" max="3" width="12.5703125" style="43" customWidth="1"/>
    <col min="4" max="4" width="7.42578125" style="43" customWidth="1"/>
    <col min="5" max="5" width="14.85546875" style="43" customWidth="1"/>
    <col min="6" max="6" width="1.7109375" style="43" customWidth="1"/>
    <col min="7" max="7" width="13.7109375" style="43" customWidth="1"/>
    <col min="8" max="8" width="1.7109375" style="43" customWidth="1"/>
    <col min="9" max="9" width="6.140625" style="43" customWidth="1"/>
    <col min="10" max="10" width="13" style="43" customWidth="1"/>
    <col min="11" max="11" width="8.42578125" style="43" bestFit="1" customWidth="1"/>
    <col min="12" max="12" width="1.7109375" style="43" customWidth="1"/>
    <col min="13" max="13" width="7.7109375" style="43" customWidth="1"/>
    <col min="14" max="14" width="13" style="43" customWidth="1"/>
    <col min="15" max="15" width="8.42578125" style="43" bestFit="1" customWidth="1"/>
    <col min="16" max="16" width="1.7109375" style="43" customWidth="1"/>
    <col min="17" max="17" width="7.7109375" style="43" customWidth="1"/>
    <col min="18" max="18" width="13" style="43" customWidth="1"/>
    <col min="19" max="19" width="8.42578125" style="43" bestFit="1" customWidth="1"/>
    <col min="20" max="21" width="9.140625" style="43"/>
    <col min="22" max="22" width="74" style="43" customWidth="1"/>
    <col min="23" max="16384" width="9.140625" style="43"/>
  </cols>
  <sheetData>
    <row r="1" spans="1:22" ht="53.25" customHeight="1">
      <c r="V1" s="194" t="s">
        <v>86</v>
      </c>
    </row>
    <row r="2" spans="1:22" s="42" customFormat="1" ht="34.5" customHeight="1">
      <c r="A2" s="204" t="s">
        <v>102</v>
      </c>
      <c r="B2" s="206" t="s">
        <v>103</v>
      </c>
      <c r="C2" s="206" t="s">
        <v>104</v>
      </c>
      <c r="D2" s="206" t="s">
        <v>105</v>
      </c>
      <c r="E2" s="200" t="s">
        <v>106</v>
      </c>
      <c r="F2" s="206"/>
      <c r="G2" s="202" t="s">
        <v>107</v>
      </c>
      <c r="I2" s="190" t="s">
        <v>108</v>
      </c>
      <c r="J2" s="191"/>
      <c r="K2" s="192"/>
      <c r="M2" s="190" t="s">
        <v>109</v>
      </c>
      <c r="N2" s="191"/>
      <c r="O2" s="192"/>
      <c r="Q2" s="193" t="s">
        <v>110</v>
      </c>
      <c r="R2" s="191"/>
      <c r="S2" s="192"/>
      <c r="V2" s="195"/>
    </row>
    <row r="3" spans="1:22" ht="15.75" customHeight="1" thickBot="1">
      <c r="A3" s="205"/>
      <c r="B3" s="207"/>
      <c r="C3" s="207"/>
      <c r="D3" s="207"/>
      <c r="E3" s="201"/>
      <c r="F3" s="207"/>
      <c r="G3" s="203"/>
      <c r="I3" s="44" t="s">
        <v>111</v>
      </c>
      <c r="J3" s="45" t="s">
        <v>112</v>
      </c>
      <c r="K3" s="46" t="s">
        <v>113</v>
      </c>
      <c r="L3" s="47"/>
      <c r="M3" s="44" t="s">
        <v>111</v>
      </c>
      <c r="N3" s="45" t="s">
        <v>112</v>
      </c>
      <c r="O3" s="46" t="s">
        <v>113</v>
      </c>
      <c r="P3" s="47"/>
      <c r="Q3" s="44" t="s">
        <v>111</v>
      </c>
      <c r="R3" s="45" t="s">
        <v>112</v>
      </c>
      <c r="S3" s="46" t="s">
        <v>113</v>
      </c>
      <c r="V3" s="196"/>
    </row>
    <row r="4" spans="1:22" ht="16.5" customHeight="1" thickTop="1">
      <c r="V4" s="197" t="s">
        <v>114</v>
      </c>
    </row>
    <row r="5" spans="1:22" ht="18.75" customHeight="1">
      <c r="A5" s="70" t="s">
        <v>115</v>
      </c>
      <c r="B5" s="48" t="s">
        <v>116</v>
      </c>
      <c r="V5" s="198"/>
    </row>
    <row r="6" spans="1:22" ht="18.75" customHeight="1">
      <c r="A6" s="69" t="s">
        <v>117</v>
      </c>
      <c r="B6" s="43" t="s">
        <v>116</v>
      </c>
      <c r="V6" s="198"/>
    </row>
    <row r="7" spans="1:22" ht="15.75" thickBot="1">
      <c r="B7" s="43" t="s">
        <v>118</v>
      </c>
      <c r="C7" s="43" t="s">
        <v>119</v>
      </c>
      <c r="D7" s="43" t="s">
        <v>120</v>
      </c>
      <c r="E7" s="43" t="s">
        <v>121</v>
      </c>
      <c r="G7" s="72" t="str">
        <f>IFERROR(IF(E7="","",C7*E7),"")</f>
        <v/>
      </c>
      <c r="I7" s="113">
        <v>0</v>
      </c>
      <c r="J7" s="51" t="str">
        <f>IFERROR(IF(E7="","",E7*I7),"")</f>
        <v/>
      </c>
      <c r="K7" s="55" t="str">
        <f t="shared" ref="K7:K9" si="0">IF($G7="","",J7/$G7)</f>
        <v/>
      </c>
      <c r="L7" s="50"/>
      <c r="M7" s="113">
        <v>0</v>
      </c>
      <c r="N7" s="51" t="str">
        <f>IFERROR(IF(E7="","",E7*M7),"")</f>
        <v/>
      </c>
      <c r="O7" s="55" t="str">
        <f t="shared" ref="O7:O9" si="1">IF($G7="","",N7/$G7)</f>
        <v/>
      </c>
      <c r="P7" s="50"/>
      <c r="Q7" s="114">
        <f>IF($M7="","",$I7+$M7)</f>
        <v>0</v>
      </c>
      <c r="R7" s="51" t="str">
        <f>IFERROR(IF(E7="","",E7*Q7),"")</f>
        <v/>
      </c>
      <c r="S7" s="55" t="str">
        <f>IFERROR(IF($G7="","",R7/$G7),"")</f>
        <v/>
      </c>
      <c r="V7" s="199"/>
    </row>
    <row r="8" spans="1:22" ht="15.75" customHeight="1">
      <c r="B8" s="43" t="s">
        <v>118</v>
      </c>
      <c r="C8" s="43" t="s">
        <v>119</v>
      </c>
      <c r="D8" s="43" t="s">
        <v>120</v>
      </c>
      <c r="E8" s="43" t="s">
        <v>121</v>
      </c>
      <c r="G8" s="72" t="str">
        <f t="shared" ref="G8:G9" si="2">IFERROR(IF(E8="","",C8*E8),"")</f>
        <v/>
      </c>
      <c r="I8" s="113">
        <v>0</v>
      </c>
      <c r="J8" s="51" t="str">
        <f t="shared" ref="J8:J9" si="3">IFERROR(IF(E8="","",E8*I8),"")</f>
        <v/>
      </c>
      <c r="K8" s="55" t="str">
        <f t="shared" si="0"/>
        <v/>
      </c>
      <c r="L8" s="50"/>
      <c r="M8" s="113">
        <v>0</v>
      </c>
      <c r="N8" s="51" t="str">
        <f t="shared" ref="N8:N9" si="4">IFERROR(IF(E8="","",E8*M8),"")</f>
        <v/>
      </c>
      <c r="O8" s="55" t="str">
        <f t="shared" si="1"/>
        <v/>
      </c>
      <c r="P8" s="50"/>
      <c r="Q8" s="114">
        <f>IF($M8="","",$I8+$M8)</f>
        <v>0</v>
      </c>
      <c r="R8" s="51" t="str">
        <f t="shared" ref="R8:R9" si="5">IFERROR(IF(E8="","",E8*Q8),"")</f>
        <v/>
      </c>
      <c r="S8" s="55" t="str">
        <f>IFERROR(IF($G8="","",R8/$G8),"")</f>
        <v/>
      </c>
      <c r="V8" s="188" t="s">
        <v>122</v>
      </c>
    </row>
    <row r="9" spans="1:22" ht="15.75" thickBot="1">
      <c r="B9" s="43" t="s">
        <v>118</v>
      </c>
      <c r="C9" s="43" t="s">
        <v>119</v>
      </c>
      <c r="D9" s="43" t="s">
        <v>120</v>
      </c>
      <c r="E9" s="43" t="s">
        <v>121</v>
      </c>
      <c r="G9" s="72" t="str">
        <f t="shared" si="2"/>
        <v/>
      </c>
      <c r="I9" s="113">
        <v>0</v>
      </c>
      <c r="J9" s="51" t="str">
        <f t="shared" si="3"/>
        <v/>
      </c>
      <c r="K9" s="55" t="str">
        <f t="shared" si="0"/>
        <v/>
      </c>
      <c r="L9" s="50"/>
      <c r="M9" s="113">
        <v>0</v>
      </c>
      <c r="N9" s="51" t="str">
        <f t="shared" si="4"/>
        <v/>
      </c>
      <c r="O9" s="55" t="str">
        <f t="shared" si="1"/>
        <v/>
      </c>
      <c r="P9" s="50"/>
      <c r="Q9" s="114">
        <f>IF($M9="","",$I9+$M9)</f>
        <v>0</v>
      </c>
      <c r="R9" s="51" t="str">
        <f t="shared" si="5"/>
        <v/>
      </c>
      <c r="S9" s="55" t="str">
        <f>IFERROR(IF($G9="","",R9/$G9),"")</f>
        <v/>
      </c>
      <c r="V9" s="189"/>
    </row>
    <row r="10" spans="1:22" ht="30">
      <c r="B10" s="137" t="str">
        <f>"Kafli "&amp;A6&amp;" "&amp;B6&amp;" samtals:"</f>
        <v>Kafli 0.1 Hönnun &amp; ráðgjöf samtals:</v>
      </c>
      <c r="G10" s="49">
        <f>SUM(G7:G9)</f>
        <v>0</v>
      </c>
      <c r="J10" s="49">
        <f>SUM(J7:J9)</f>
        <v>0</v>
      </c>
      <c r="K10" s="9" t="str">
        <f>IFERROR(IF($G10="","",J10/$G10),"")</f>
        <v/>
      </c>
      <c r="N10" s="49">
        <f>SUM(N7:N9)</f>
        <v>0</v>
      </c>
      <c r="O10" s="9" t="str">
        <f>IFERROR(IF($G10="","",N10/$G10),"")</f>
        <v/>
      </c>
      <c r="R10" s="49">
        <f>SUM(R7:R9)</f>
        <v>0</v>
      </c>
      <c r="S10" s="9" t="str">
        <f>IFERROR(IF($G10="","",R10/$G10),"")</f>
        <v/>
      </c>
    </row>
    <row r="11" spans="1:22">
      <c r="B11" s="52"/>
      <c r="G11" s="49"/>
      <c r="J11" s="49"/>
      <c r="K11" s="9"/>
      <c r="N11" s="49"/>
      <c r="O11" s="9"/>
      <c r="R11" s="49"/>
      <c r="S11" s="9"/>
    </row>
    <row r="12" spans="1:22" ht="15.75">
      <c r="B12" s="54" t="str">
        <f>"Kafli "&amp;A5&amp;" FÆRIST Á TILBOÐSBLAÐ: "</f>
        <v xml:space="preserve">Kafli 0 FÆRIST Á TILBOÐSBLAÐ: </v>
      </c>
      <c r="G12" s="53">
        <f>SUM(G10)</f>
        <v>0</v>
      </c>
      <c r="J12" s="53">
        <f>SUM(J10)</f>
        <v>0</v>
      </c>
      <c r="K12" s="9" t="str">
        <f>IFERROR(IF($G12="","",J12/$G12),"")</f>
        <v/>
      </c>
      <c r="N12" s="53">
        <f>SUM(N10)</f>
        <v>0</v>
      </c>
      <c r="O12" s="9" t="str">
        <f>IFERROR(IF($G12="","",N12/$G12),"")</f>
        <v/>
      </c>
      <c r="R12" s="53">
        <f>SUM(R10)</f>
        <v>0</v>
      </c>
      <c r="S12" s="9" t="str">
        <f>IFERROR(IF($G12="","",R12/$G12),"")</f>
        <v/>
      </c>
    </row>
    <row r="13" spans="1:22" ht="11.25" customHeight="1">
      <c r="G13" s="53"/>
      <c r="J13" s="53"/>
      <c r="K13" s="9"/>
      <c r="N13" s="53"/>
      <c r="O13" s="9"/>
      <c r="R13" s="53"/>
      <c r="S13" s="9"/>
    </row>
    <row r="15" spans="1:22" ht="15" customHeight="1"/>
  </sheetData>
  <dataConsolidate/>
  <mergeCells count="13">
    <mergeCell ref="E2:E3"/>
    <mergeCell ref="G2:G3"/>
    <mergeCell ref="A2:A3"/>
    <mergeCell ref="B2:B3"/>
    <mergeCell ref="C2:C3"/>
    <mergeCell ref="D2:D3"/>
    <mergeCell ref="F2:F3"/>
    <mergeCell ref="V8:V9"/>
    <mergeCell ref="I2:K2"/>
    <mergeCell ref="M2:O2"/>
    <mergeCell ref="Q2:S2"/>
    <mergeCell ref="V1:V3"/>
    <mergeCell ref="V4:V7"/>
  </mergeCells>
  <phoneticPr fontId="18" type="noConversion"/>
  <pageMargins left="0.31496062992125984" right="0.19685039370078741" top="0.55118110236220474" bottom="0.55118110236220474" header="0.19685039370078741" footer="0.19685039370078741"/>
  <pageSetup paperSize="9" scale="80" fitToHeight="5" orientation="landscape" r:id="rId1"/>
  <headerFooter>
    <oddHeader>&amp;LRáðgjafar
&amp;R&amp;A</oddHeader>
    <oddFooter>&amp;CGagnvirkt innkaupakerfi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9765a-f911-4cbe-9f16-ebb8d29caea8">
      <Terms xmlns="http://schemas.microsoft.com/office/infopath/2007/PartnerControls"/>
    </lcf76f155ced4ddcb4097134ff3c332f>
    <TaxCatchAll xmlns="a351f4f2-4c47-4442-a876-b363093506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D6E0D2AB1EC4B9526F6E583B17207" ma:contentTypeVersion="13" ma:contentTypeDescription="Create a new document." ma:contentTypeScope="" ma:versionID="f569b1aa7eb7be9ff37116dc6f6558c2">
  <xsd:schema xmlns:xsd="http://www.w3.org/2001/XMLSchema" xmlns:xs="http://www.w3.org/2001/XMLSchema" xmlns:p="http://schemas.microsoft.com/office/2006/metadata/properties" xmlns:ns2="8469765a-f911-4cbe-9f16-ebb8d29caea8" xmlns:ns3="a351f4f2-4c47-4442-a876-b3630935061e" targetNamespace="http://schemas.microsoft.com/office/2006/metadata/properties" ma:root="true" ma:fieldsID="6472068c73aa74165cab8a083ecfd4a2" ns2:_="" ns3:_="">
    <xsd:import namespace="8469765a-f911-4cbe-9f16-ebb8d29caea8"/>
    <xsd:import namespace="a351f4f2-4c47-4442-a876-b36309350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765a-f911-4cbe-9f16-ebb8d29c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7a0c040-0649-4725-9955-ff33a6a825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1f4f2-4c47-4442-a876-b36309350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33fddb-0287-4cda-a363-206b3f47d76e}" ma:internalName="TaxCatchAll" ma:showField="CatchAllData" ma:web="a351f4f2-4c47-4442-a876-b36309350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09DA5-6DA0-430D-A45A-DB601C85190D}"/>
</file>

<file path=customXml/itemProps2.xml><?xml version="1.0" encoding="utf-8"?>
<ds:datastoreItem xmlns:ds="http://schemas.openxmlformats.org/officeDocument/2006/customXml" ds:itemID="{C87A05CD-53DC-44A5-BDDF-D809981F7A0E}"/>
</file>

<file path=customXml/itemProps3.xml><?xml version="1.0" encoding="utf-8"?>
<ds:datastoreItem xmlns:ds="http://schemas.openxmlformats.org/officeDocument/2006/customXml" ds:itemID="{70EF60AF-D43C-422A-B097-9A057A3EE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Reykjavik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vidirb4309</dc:creator>
  <cp:keywords/>
  <dc:description/>
  <cp:lastModifiedBy>Ágúst Már Gröndal</cp:lastModifiedBy>
  <cp:revision/>
  <dcterms:created xsi:type="dcterms:W3CDTF">2019-08-22T13:53:24Z</dcterms:created>
  <dcterms:modified xsi:type="dcterms:W3CDTF">2023-11-16T09:11:51Z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0x010100900D6E0D2AB1EC4B9526F6E583B17207</vt:lpwstr>
  </property>
</Properties>
</file>